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1 - Soupis prací - Změn..." sheetId="2" r:id="rId2"/>
    <sheet name="2.1 - Soupis prací - Vedl..." sheetId="3" r:id="rId3"/>
    <sheet name="Pokyny pro vyplnění" sheetId="4" r:id="rId4"/>
  </sheets>
  <definedNames>
    <definedName name="_xlnm.Print_Area" localSheetId="0">'Rekapitulace stavby'!$D$4:$AO$33,'Rekapitulace stavby'!$C$39:$AQ$56</definedName>
    <definedName name="_xlnm.Print_Titles" localSheetId="0">'Rekapitulace stavby'!$49:$49</definedName>
    <definedName name="_xlnm._FilterDatabase" localSheetId="1" hidden="1">'1.1 - Soupis prací - Změn...'!$C$97:$K$372</definedName>
    <definedName name="_xlnm.Print_Area" localSheetId="1">'1.1 - Soupis prací - Změn...'!$C$4:$J$38,'1.1 - Soupis prací - Změn...'!$C$44:$J$77,'1.1 - Soupis prací - Změn...'!$C$83:$K$372</definedName>
    <definedName name="_xlnm.Print_Titles" localSheetId="1">'1.1 - Soupis prací - Změn...'!$97:$97</definedName>
    <definedName name="_xlnm._FilterDatabase" localSheetId="2" hidden="1">'2.1 - Soupis prací - Vedl...'!$C$86:$K$96</definedName>
    <definedName name="_xlnm.Print_Area" localSheetId="2">'2.1 - Soupis prací - Vedl...'!$C$4:$J$38,'2.1 - Soupis prací - Vedl...'!$C$44:$J$66,'2.1 - Soupis prací - Vedl...'!$C$72:$K$96</definedName>
    <definedName name="_xlnm.Print_Titles" localSheetId="2">'2.1 - Soupis prací - Vedl...'!$86:$86</definedName>
    <definedName name="_xlnm.Print_Area" localSheetId="3">'Pokyny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3" r="BI96"/>
  <c r="BH96"/>
  <c r="BG96"/>
  <c r="BE96"/>
  <c r="T96"/>
  <c r="T95"/>
  <c r="R96"/>
  <c r="R95"/>
  <c r="P96"/>
  <c r="P95"/>
  <c r="BK96"/>
  <c r="BK95"/>
  <c r="J95"/>
  <c r="J96"/>
  <c r="BF96"/>
  <c r="J65"/>
  <c r="BI94"/>
  <c r="BH94"/>
  <c r="BG94"/>
  <c r="BE94"/>
  <c r="T94"/>
  <c r="T93"/>
  <c r="R94"/>
  <c r="R93"/>
  <c r="P94"/>
  <c r="P93"/>
  <c r="BK94"/>
  <c r="BK93"/>
  <c r="J93"/>
  <c r="J94"/>
  <c r="BF94"/>
  <c r="J64"/>
  <c r="BI92"/>
  <c r="BH92"/>
  <c r="BG92"/>
  <c r="BE92"/>
  <c r="T92"/>
  <c r="T91"/>
  <c r="R92"/>
  <c r="R91"/>
  <c r="P92"/>
  <c r="P91"/>
  <c r="BK92"/>
  <c r="BK91"/>
  <c r="J91"/>
  <c r="J92"/>
  <c r="BF92"/>
  <c r="J63"/>
  <c r="BI90"/>
  <c r="F36"/>
  <c i="1" r="BD55"/>
  <c i="3" r="BH90"/>
  <c r="F35"/>
  <c i="1" r="BC55"/>
  <c i="3" r="BG90"/>
  <c r="F34"/>
  <c i="1" r="BB55"/>
  <c i="3" r="BE90"/>
  <c r="J32"/>
  <c i="1" r="AV55"/>
  <c i="3" r="F32"/>
  <c i="1" r="AZ55"/>
  <c i="3" r="T90"/>
  <c r="T89"/>
  <c r="T88"/>
  <c r="T87"/>
  <c r="R90"/>
  <c r="R89"/>
  <c r="R88"/>
  <c r="R87"/>
  <c r="P90"/>
  <c r="P89"/>
  <c r="P88"/>
  <c r="P87"/>
  <c i="1" r="AU55"/>
  <c i="3" r="BK90"/>
  <c r="BK89"/>
  <c r="J89"/>
  <c r="BK88"/>
  <c r="J88"/>
  <c r="BK87"/>
  <c r="J87"/>
  <c r="J60"/>
  <c r="J29"/>
  <c i="1" r="AG55"/>
  <c i="3" r="J90"/>
  <c r="BF90"/>
  <c r="J33"/>
  <c i="1" r="AW55"/>
  <c i="3" r="F33"/>
  <c i="1" r="BA55"/>
  <c i="3" r="J62"/>
  <c r="J61"/>
  <c r="J83"/>
  <c r="F83"/>
  <c r="F81"/>
  <c r="E79"/>
  <c r="J55"/>
  <c r="F55"/>
  <c r="F53"/>
  <c r="E51"/>
  <c r="J38"/>
  <c r="J20"/>
  <c r="E20"/>
  <c r="F84"/>
  <c r="F56"/>
  <c r="J19"/>
  <c r="J14"/>
  <c r="J81"/>
  <c r="J53"/>
  <c r="E7"/>
  <c r="E75"/>
  <c r="E47"/>
  <c i="1" r="AY53"/>
  <c r="AX53"/>
  <c i="2" r="BI364"/>
  <c r="BH364"/>
  <c r="BG364"/>
  <c r="BE364"/>
  <c r="T364"/>
  <c r="R364"/>
  <c r="P364"/>
  <c r="BK364"/>
  <c r="J364"/>
  <c r="BF364"/>
  <c r="BI363"/>
  <c r="BH363"/>
  <c r="BG363"/>
  <c r="BE363"/>
  <c r="T363"/>
  <c r="R363"/>
  <c r="P363"/>
  <c r="BK363"/>
  <c r="J363"/>
  <c r="BF363"/>
  <c r="BI359"/>
  <c r="BH359"/>
  <c r="BG359"/>
  <c r="BE359"/>
  <c r="T359"/>
  <c r="R359"/>
  <c r="P359"/>
  <c r="BK359"/>
  <c r="J359"/>
  <c r="BF359"/>
  <c r="BI354"/>
  <c r="BH354"/>
  <c r="BG354"/>
  <c r="BE354"/>
  <c r="T354"/>
  <c r="T353"/>
  <c r="R354"/>
  <c r="R353"/>
  <c r="P354"/>
  <c r="P353"/>
  <c r="BK354"/>
  <c r="BK353"/>
  <c r="J353"/>
  <c r="J354"/>
  <c r="BF354"/>
  <c r="J76"/>
  <c r="BI351"/>
  <c r="BH351"/>
  <c r="BG351"/>
  <c r="BE351"/>
  <c r="T351"/>
  <c r="R351"/>
  <c r="P351"/>
  <c r="BK351"/>
  <c r="J351"/>
  <c r="BF351"/>
  <c r="BI349"/>
  <c r="BH349"/>
  <c r="BG349"/>
  <c r="BE349"/>
  <c r="T349"/>
  <c r="R349"/>
  <c r="P349"/>
  <c r="BK349"/>
  <c r="J349"/>
  <c r="BF349"/>
  <c r="BI348"/>
  <c r="BH348"/>
  <c r="BG348"/>
  <c r="BE348"/>
  <c r="T348"/>
  <c r="R348"/>
  <c r="P348"/>
  <c r="BK348"/>
  <c r="J348"/>
  <c r="BF348"/>
  <c r="BI347"/>
  <c r="BH347"/>
  <c r="BG347"/>
  <c r="BE347"/>
  <c r="T347"/>
  <c r="R347"/>
  <c r="P347"/>
  <c r="BK347"/>
  <c r="J347"/>
  <c r="BF347"/>
  <c r="BI345"/>
  <c r="BH345"/>
  <c r="BG345"/>
  <c r="BE345"/>
  <c r="T345"/>
  <c r="R345"/>
  <c r="P345"/>
  <c r="BK345"/>
  <c r="J345"/>
  <c r="BF345"/>
  <c r="BI343"/>
  <c r="BH343"/>
  <c r="BG343"/>
  <c r="BE343"/>
  <c r="T343"/>
  <c r="R343"/>
  <c r="P343"/>
  <c r="BK343"/>
  <c r="J343"/>
  <c r="BF343"/>
  <c r="BI337"/>
  <c r="BH337"/>
  <c r="BG337"/>
  <c r="BE337"/>
  <c r="T337"/>
  <c r="R337"/>
  <c r="P337"/>
  <c r="BK337"/>
  <c r="J337"/>
  <c r="BF337"/>
  <c r="BI336"/>
  <c r="BH336"/>
  <c r="BG336"/>
  <c r="BE336"/>
  <c r="T336"/>
  <c r="R336"/>
  <c r="P336"/>
  <c r="BK336"/>
  <c r="J336"/>
  <c r="BF336"/>
  <c r="BI334"/>
  <c r="BH334"/>
  <c r="BG334"/>
  <c r="BE334"/>
  <c r="T334"/>
  <c r="R334"/>
  <c r="P334"/>
  <c r="BK334"/>
  <c r="J334"/>
  <c r="BF334"/>
  <c r="BI325"/>
  <c r="BH325"/>
  <c r="BG325"/>
  <c r="BE325"/>
  <c r="T325"/>
  <c r="R325"/>
  <c r="P325"/>
  <c r="BK325"/>
  <c r="J325"/>
  <c r="BF325"/>
  <c r="BI316"/>
  <c r="BH316"/>
  <c r="BG316"/>
  <c r="BE316"/>
  <c r="T316"/>
  <c r="T315"/>
  <c r="R316"/>
  <c r="R315"/>
  <c r="P316"/>
  <c r="P315"/>
  <c r="BK316"/>
  <c r="BK315"/>
  <c r="J315"/>
  <c r="J316"/>
  <c r="BF316"/>
  <c r="J75"/>
  <c r="BI309"/>
  <c r="BH309"/>
  <c r="BG309"/>
  <c r="BE309"/>
  <c r="T309"/>
  <c r="T308"/>
  <c r="R309"/>
  <c r="R308"/>
  <c r="P309"/>
  <c r="P308"/>
  <c r="BK309"/>
  <c r="BK308"/>
  <c r="J308"/>
  <c r="J309"/>
  <c r="BF309"/>
  <c r="J74"/>
  <c r="BI306"/>
  <c r="BH306"/>
  <c r="BG306"/>
  <c r="BE306"/>
  <c r="T306"/>
  <c r="R306"/>
  <c r="P306"/>
  <c r="BK306"/>
  <c r="J306"/>
  <c r="BF306"/>
  <c r="BI304"/>
  <c r="BH304"/>
  <c r="BG304"/>
  <c r="BE304"/>
  <c r="T304"/>
  <c r="R304"/>
  <c r="P304"/>
  <c r="BK304"/>
  <c r="J304"/>
  <c r="BF304"/>
  <c r="BI300"/>
  <c r="BH300"/>
  <c r="BG300"/>
  <c r="BE300"/>
  <c r="T300"/>
  <c r="R300"/>
  <c r="P300"/>
  <c r="BK300"/>
  <c r="J300"/>
  <c r="BF300"/>
  <c r="BI296"/>
  <c r="BH296"/>
  <c r="BG296"/>
  <c r="BE296"/>
  <c r="T296"/>
  <c r="R296"/>
  <c r="P296"/>
  <c r="BK296"/>
  <c r="J296"/>
  <c r="BF296"/>
  <c r="BI294"/>
  <c r="BH294"/>
  <c r="BG294"/>
  <c r="BE294"/>
  <c r="T294"/>
  <c r="R294"/>
  <c r="P294"/>
  <c r="BK294"/>
  <c r="J294"/>
  <c r="BF294"/>
  <c r="BI290"/>
  <c r="BH290"/>
  <c r="BG290"/>
  <c r="BE290"/>
  <c r="T290"/>
  <c r="R290"/>
  <c r="P290"/>
  <c r="BK290"/>
  <c r="J290"/>
  <c r="BF290"/>
  <c r="BI289"/>
  <c r="BH289"/>
  <c r="BG289"/>
  <c r="BE289"/>
  <c r="T289"/>
  <c r="R289"/>
  <c r="P289"/>
  <c r="BK289"/>
  <c r="J289"/>
  <c r="BF289"/>
  <c r="BI287"/>
  <c r="BH287"/>
  <c r="BG287"/>
  <c r="BE287"/>
  <c r="T287"/>
  <c r="R287"/>
  <c r="P287"/>
  <c r="BK287"/>
  <c r="J287"/>
  <c r="BF287"/>
  <c r="BI284"/>
  <c r="BH284"/>
  <c r="BG284"/>
  <c r="BE284"/>
  <c r="T284"/>
  <c r="R284"/>
  <c r="P284"/>
  <c r="BK284"/>
  <c r="J284"/>
  <c r="BF284"/>
  <c r="BI281"/>
  <c r="BH281"/>
  <c r="BG281"/>
  <c r="BE281"/>
  <c r="T281"/>
  <c r="T280"/>
  <c r="R281"/>
  <c r="R280"/>
  <c r="P281"/>
  <c r="P280"/>
  <c r="BK281"/>
  <c r="BK280"/>
  <c r="J280"/>
  <c r="J281"/>
  <c r="BF281"/>
  <c r="J73"/>
  <c r="BI279"/>
  <c r="BH279"/>
  <c r="BG279"/>
  <c r="BE279"/>
  <c r="T279"/>
  <c r="T278"/>
  <c r="R279"/>
  <c r="R278"/>
  <c r="P279"/>
  <c r="P278"/>
  <c r="BK279"/>
  <c r="BK278"/>
  <c r="J278"/>
  <c r="J279"/>
  <c r="BF279"/>
  <c r="J72"/>
  <c r="BI277"/>
  <c r="BH277"/>
  <c r="BG277"/>
  <c r="BE277"/>
  <c r="T277"/>
  <c r="T276"/>
  <c r="R277"/>
  <c r="R276"/>
  <c r="P277"/>
  <c r="P276"/>
  <c r="BK277"/>
  <c r="BK276"/>
  <c r="J276"/>
  <c r="J277"/>
  <c r="BF277"/>
  <c r="J71"/>
  <c r="BI275"/>
  <c r="BH275"/>
  <c r="BG275"/>
  <c r="BE275"/>
  <c r="T275"/>
  <c r="T274"/>
  <c r="R275"/>
  <c r="R274"/>
  <c r="P275"/>
  <c r="P274"/>
  <c r="BK275"/>
  <c r="BK274"/>
  <c r="J274"/>
  <c r="J275"/>
  <c r="BF275"/>
  <c r="J70"/>
  <c r="BI272"/>
  <c r="BH272"/>
  <c r="BG272"/>
  <c r="BE272"/>
  <c r="T272"/>
  <c r="R272"/>
  <c r="P272"/>
  <c r="BK272"/>
  <c r="J272"/>
  <c r="BF272"/>
  <c r="BI270"/>
  <c r="BH270"/>
  <c r="BG270"/>
  <c r="BE270"/>
  <c r="T270"/>
  <c r="R270"/>
  <c r="P270"/>
  <c r="BK270"/>
  <c r="J270"/>
  <c r="BF270"/>
  <c r="BI265"/>
  <c r="BH265"/>
  <c r="BG265"/>
  <c r="BE265"/>
  <c r="T265"/>
  <c r="R265"/>
  <c r="P265"/>
  <c r="BK265"/>
  <c r="J265"/>
  <c r="BF265"/>
  <c r="BI261"/>
  <c r="BH261"/>
  <c r="BG261"/>
  <c r="BE261"/>
  <c r="T261"/>
  <c r="T260"/>
  <c r="T259"/>
  <c r="R261"/>
  <c r="R260"/>
  <c r="R259"/>
  <c r="P261"/>
  <c r="P260"/>
  <c r="P259"/>
  <c r="BK261"/>
  <c r="BK260"/>
  <c r="J260"/>
  <c r="BK259"/>
  <c r="J259"/>
  <c r="J261"/>
  <c r="BF261"/>
  <c r="J69"/>
  <c r="J68"/>
  <c r="BI257"/>
  <c r="BH257"/>
  <c r="BG257"/>
  <c r="BE257"/>
  <c r="T257"/>
  <c r="T256"/>
  <c r="R257"/>
  <c r="R256"/>
  <c r="P257"/>
  <c r="P256"/>
  <c r="BK257"/>
  <c r="BK256"/>
  <c r="J256"/>
  <c r="J257"/>
  <c r="BF257"/>
  <c r="J67"/>
  <c r="BI254"/>
  <c r="BH254"/>
  <c r="BG254"/>
  <c r="BE254"/>
  <c r="T254"/>
  <c r="R254"/>
  <c r="P254"/>
  <c r="BK254"/>
  <c r="J254"/>
  <c r="BF254"/>
  <c r="BI251"/>
  <c r="BH251"/>
  <c r="BG251"/>
  <c r="BE251"/>
  <c r="T251"/>
  <c r="R251"/>
  <c r="P251"/>
  <c r="BK251"/>
  <c r="J251"/>
  <c r="BF251"/>
  <c r="BI249"/>
  <c r="BH249"/>
  <c r="BG249"/>
  <c r="BE249"/>
  <c r="T249"/>
  <c r="R249"/>
  <c r="P249"/>
  <c r="BK249"/>
  <c r="J249"/>
  <c r="BF249"/>
  <c r="BI247"/>
  <c r="BH247"/>
  <c r="BG247"/>
  <c r="BE247"/>
  <c r="T247"/>
  <c r="T246"/>
  <c r="R247"/>
  <c r="R246"/>
  <c r="P247"/>
  <c r="P246"/>
  <c r="BK247"/>
  <c r="BK246"/>
  <c r="J246"/>
  <c r="J247"/>
  <c r="BF247"/>
  <c r="J66"/>
  <c r="BI245"/>
  <c r="BH245"/>
  <c r="BG245"/>
  <c r="BE245"/>
  <c r="T245"/>
  <c r="R245"/>
  <c r="P245"/>
  <c r="BK245"/>
  <c r="J245"/>
  <c r="BF245"/>
  <c r="BI243"/>
  <c r="BH243"/>
  <c r="BG243"/>
  <c r="BE243"/>
  <c r="T243"/>
  <c r="R243"/>
  <c r="P243"/>
  <c r="BK243"/>
  <c r="J243"/>
  <c r="BF243"/>
  <c r="BI239"/>
  <c r="BH239"/>
  <c r="BG239"/>
  <c r="BE239"/>
  <c r="T239"/>
  <c r="R239"/>
  <c r="P239"/>
  <c r="BK239"/>
  <c r="J239"/>
  <c r="BF239"/>
  <c r="BI223"/>
  <c r="BH223"/>
  <c r="BG223"/>
  <c r="BE223"/>
  <c r="T223"/>
  <c r="R223"/>
  <c r="P223"/>
  <c r="BK223"/>
  <c r="J223"/>
  <c r="BF223"/>
  <c r="BI221"/>
  <c r="BH221"/>
  <c r="BG221"/>
  <c r="BE221"/>
  <c r="T221"/>
  <c r="R221"/>
  <c r="P221"/>
  <c r="BK221"/>
  <c r="J221"/>
  <c r="BF221"/>
  <c r="BI218"/>
  <c r="BH218"/>
  <c r="BG218"/>
  <c r="BE218"/>
  <c r="T218"/>
  <c r="R218"/>
  <c r="P218"/>
  <c r="BK218"/>
  <c r="J218"/>
  <c r="BF218"/>
  <c r="BI215"/>
  <c r="BH215"/>
  <c r="BG215"/>
  <c r="BE215"/>
  <c r="T215"/>
  <c r="R215"/>
  <c r="P215"/>
  <c r="BK215"/>
  <c r="J215"/>
  <c r="BF215"/>
  <c r="BI208"/>
  <c r="BH208"/>
  <c r="BG208"/>
  <c r="BE208"/>
  <c r="T208"/>
  <c r="R208"/>
  <c r="P208"/>
  <c r="BK208"/>
  <c r="J208"/>
  <c r="BF208"/>
  <c r="BI202"/>
  <c r="BH202"/>
  <c r="BG202"/>
  <c r="BE202"/>
  <c r="T202"/>
  <c r="R202"/>
  <c r="P202"/>
  <c r="BK202"/>
  <c r="J202"/>
  <c r="BF202"/>
  <c r="BI201"/>
  <c r="BH201"/>
  <c r="BG201"/>
  <c r="BE201"/>
  <c r="T201"/>
  <c r="T200"/>
  <c r="R201"/>
  <c r="R200"/>
  <c r="P201"/>
  <c r="P200"/>
  <c r="BK201"/>
  <c r="BK200"/>
  <c r="J200"/>
  <c r="J201"/>
  <c r="BF201"/>
  <c r="J65"/>
  <c r="BI196"/>
  <c r="BH196"/>
  <c r="BG196"/>
  <c r="BE196"/>
  <c r="T196"/>
  <c r="R196"/>
  <c r="P196"/>
  <c r="BK196"/>
  <c r="J196"/>
  <c r="BF196"/>
  <c r="BI193"/>
  <c r="BH193"/>
  <c r="BG193"/>
  <c r="BE193"/>
  <c r="T193"/>
  <c r="R193"/>
  <c r="P193"/>
  <c r="BK193"/>
  <c r="J193"/>
  <c r="BF193"/>
  <c r="BI191"/>
  <c r="BH191"/>
  <c r="BG191"/>
  <c r="BE191"/>
  <c r="T191"/>
  <c r="R191"/>
  <c r="P191"/>
  <c r="BK191"/>
  <c r="J191"/>
  <c r="BF191"/>
  <c r="BI185"/>
  <c r="BH185"/>
  <c r="BG185"/>
  <c r="BE185"/>
  <c r="T185"/>
  <c r="R185"/>
  <c r="P185"/>
  <c r="BK185"/>
  <c r="J185"/>
  <c r="BF185"/>
  <c r="BI181"/>
  <c r="BH181"/>
  <c r="BG181"/>
  <c r="BE181"/>
  <c r="T181"/>
  <c r="R181"/>
  <c r="P181"/>
  <c r="BK181"/>
  <c r="J181"/>
  <c r="BF181"/>
  <c r="BI177"/>
  <c r="BH177"/>
  <c r="BG177"/>
  <c r="BE177"/>
  <c r="T177"/>
  <c r="R177"/>
  <c r="P177"/>
  <c r="BK177"/>
  <c r="J177"/>
  <c r="BF177"/>
  <c r="BI173"/>
  <c r="BH173"/>
  <c r="BG173"/>
  <c r="BE173"/>
  <c r="T173"/>
  <c r="R173"/>
  <c r="P173"/>
  <c r="BK173"/>
  <c r="J173"/>
  <c r="BF173"/>
  <c r="BI163"/>
  <c r="BH163"/>
  <c r="BG163"/>
  <c r="BE163"/>
  <c r="T163"/>
  <c r="R163"/>
  <c r="P163"/>
  <c r="BK163"/>
  <c r="J163"/>
  <c r="BF163"/>
  <c r="BI147"/>
  <c r="BH147"/>
  <c r="BG147"/>
  <c r="BE147"/>
  <c r="T147"/>
  <c r="R147"/>
  <c r="P147"/>
  <c r="BK147"/>
  <c r="J147"/>
  <c r="BF147"/>
  <c r="BI144"/>
  <c r="BH144"/>
  <c r="BG144"/>
  <c r="BE144"/>
  <c r="T144"/>
  <c r="R144"/>
  <c r="P144"/>
  <c r="BK144"/>
  <c r="J144"/>
  <c r="BF144"/>
  <c r="BI140"/>
  <c r="BH140"/>
  <c r="BG140"/>
  <c r="BE140"/>
  <c r="T140"/>
  <c r="R140"/>
  <c r="P140"/>
  <c r="BK140"/>
  <c r="J140"/>
  <c r="BF140"/>
  <c r="BI136"/>
  <c r="BH136"/>
  <c r="BG136"/>
  <c r="BE136"/>
  <c r="T136"/>
  <c r="R136"/>
  <c r="P136"/>
  <c r="BK136"/>
  <c r="J136"/>
  <c r="BF136"/>
  <c r="BI128"/>
  <c r="BH128"/>
  <c r="BG128"/>
  <c r="BE128"/>
  <c r="T128"/>
  <c r="R128"/>
  <c r="P128"/>
  <c r="BK128"/>
  <c r="J128"/>
  <c r="BF128"/>
  <c r="BI121"/>
  <c r="BH121"/>
  <c r="BG121"/>
  <c r="BE121"/>
  <c r="T121"/>
  <c r="R121"/>
  <c r="P121"/>
  <c r="BK121"/>
  <c r="J121"/>
  <c r="BF121"/>
  <c r="BI118"/>
  <c r="BH118"/>
  <c r="BG118"/>
  <c r="BE118"/>
  <c r="T118"/>
  <c r="T117"/>
  <c r="R118"/>
  <c r="R117"/>
  <c r="P118"/>
  <c r="P117"/>
  <c r="BK118"/>
  <c r="BK117"/>
  <c r="J117"/>
  <c r="J118"/>
  <c r="BF118"/>
  <c r="J64"/>
  <c r="BI114"/>
  <c r="BH114"/>
  <c r="BG114"/>
  <c r="BE114"/>
  <c r="T114"/>
  <c r="T113"/>
  <c r="R114"/>
  <c r="R113"/>
  <c r="P114"/>
  <c r="P113"/>
  <c r="BK114"/>
  <c r="BK113"/>
  <c r="J113"/>
  <c r="J114"/>
  <c r="BF114"/>
  <c r="J63"/>
  <c r="BI110"/>
  <c r="BH110"/>
  <c r="BG110"/>
  <c r="BE110"/>
  <c r="T110"/>
  <c r="R110"/>
  <c r="P110"/>
  <c r="BK110"/>
  <c r="J110"/>
  <c r="BF110"/>
  <c r="BI107"/>
  <c r="BH107"/>
  <c r="BG107"/>
  <c r="BE107"/>
  <c r="T107"/>
  <c r="R107"/>
  <c r="P107"/>
  <c r="BK107"/>
  <c r="J107"/>
  <c r="BF107"/>
  <c r="BI104"/>
  <c r="BH104"/>
  <c r="BG104"/>
  <c r="BE104"/>
  <c r="T104"/>
  <c r="R104"/>
  <c r="P104"/>
  <c r="BK104"/>
  <c r="J104"/>
  <c r="BF104"/>
  <c r="BI101"/>
  <c r="F36"/>
  <c i="1" r="BD53"/>
  <c i="2" r="BH101"/>
  <c r="F35"/>
  <c i="1" r="BC53"/>
  <c i="2" r="BG101"/>
  <c r="F34"/>
  <c i="1" r="BB53"/>
  <c i="2" r="BE101"/>
  <c r="J32"/>
  <c i="1" r="AV53"/>
  <c i="2" r="F32"/>
  <c i="1" r="AZ53"/>
  <c i="2" r="T101"/>
  <c r="T100"/>
  <c r="T99"/>
  <c r="T98"/>
  <c r="R101"/>
  <c r="R100"/>
  <c r="R99"/>
  <c r="R98"/>
  <c r="P101"/>
  <c r="P100"/>
  <c r="P99"/>
  <c r="P98"/>
  <c i="1" r="AU53"/>
  <c i="2" r="BK101"/>
  <c r="BK100"/>
  <c r="J100"/>
  <c r="BK99"/>
  <c r="J99"/>
  <c r="BK98"/>
  <c r="J98"/>
  <c r="J60"/>
  <c r="J29"/>
  <c i="1" r="AG53"/>
  <c i="2" r="J101"/>
  <c r="BF101"/>
  <c r="J33"/>
  <c i="1" r="AW53"/>
  <c i="2" r="F33"/>
  <c i="1" r="BA53"/>
  <c i="2" r="J62"/>
  <c r="J61"/>
  <c r="J94"/>
  <c r="F94"/>
  <c r="F92"/>
  <c r="E90"/>
  <c r="J55"/>
  <c r="F55"/>
  <c r="F53"/>
  <c r="E51"/>
  <c r="J38"/>
  <c r="J20"/>
  <c r="E20"/>
  <c r="F95"/>
  <c r="F56"/>
  <c r="J19"/>
  <c r="J14"/>
  <c r="J92"/>
  <c r="J53"/>
  <c r="E7"/>
  <c r="E86"/>
  <c r="E47"/>
  <c i="1" r="BD54"/>
  <c r="BC54"/>
  <c r="BB54"/>
  <c r="BA54"/>
  <c r="AZ54"/>
  <c r="AY54"/>
  <c r="AX54"/>
  <c r="AW54"/>
  <c r="AV54"/>
  <c r="AU54"/>
  <c r="AT54"/>
  <c r="AS54"/>
  <c r="AG54"/>
  <c r="BD52"/>
  <c r="BC52"/>
  <c r="BB52"/>
  <c r="BA52"/>
  <c r="AZ52"/>
  <c r="AY52"/>
  <c r="AX52"/>
  <c r="AW52"/>
  <c r="AV52"/>
  <c r="AU52"/>
  <c r="AT52"/>
  <c r="AS52"/>
  <c r="AG52"/>
  <c r="BD51"/>
  <c r="W30"/>
  <c r="BC51"/>
  <c r="W29"/>
  <c r="BB51"/>
  <c r="W28"/>
  <c r="BA51"/>
  <c r="W27"/>
  <c r="AZ51"/>
  <c r="W26"/>
  <c r="AY51"/>
  <c r="AX51"/>
  <c r="AW51"/>
  <c r="AK27"/>
  <c r="AV51"/>
  <c r="AK26"/>
  <c r="AU51"/>
  <c r="AT51"/>
  <c r="AS51"/>
  <c r="AG51"/>
  <c r="AK23"/>
  <c r="AT55"/>
  <c r="AN55"/>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<sst xmlns="http://schemas.openxmlformats.org/spreadsheetml/2006/main">
  <si>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</si>
  <si>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</si>
  <si>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</si>
  <si>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</si>
  <si>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</si>
  <si>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</si>
  <si>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</si>
  <si>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{696f85d8-051d-47a8-80ed-5173f7dac85d}</t>
  </si>
  <si>
    <t>0,01</t>
  </si>
  <si>
    <t>21</t>
  </si>
  <si>
    <t>15</t>
  </si>
  <si>
    <t>REKAPITULACE STAVBY</t>
  </si>
  <si>
    <t xml:space="preserve">v ---  níže se nacházejí doplnkové a pomocné údaje k sestavám  --- v</t>
  </si>
  <si>
    <t>Návod na vyplnění</t>
  </si>
  <si>
    <t>0,001</t>
  </si>
  <si>
    <t>Kód:</t>
  </si>
  <si>
    <t>I-17013</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</si>
  <si>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</si>
  <si>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</si>
  <si>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Změna vytápění bytů na plyn.etážové topení, vč. výměny rozvodů, vodoinstalace a zař.předmětů, Smirnovova 1 . O-Zábřeh</t>
  </si>
  <si>
    <t>KSO:</t>
  </si>
  <si>
    <t/>
  </si>
  <si>
    <t>CC-CZ:</t>
  </si>
  <si>
    <t>Místo:</t>
  </si>
  <si>
    <t xml:space="preserve"> </t>
  </si>
  <si>
    <t>Datum:</t>
  </si>
  <si>
    <t>7. 8. 2017</t>
  </si>
  <si>
    <t>Zadavatel:</t>
  </si>
  <si>
    <t>IČ:</t>
  </si>
  <si>
    <t xml:space="preserve">Statutární město Ostrava, MO Ostrava Jih </t>
  </si>
  <si>
    <t>DIČ:</t>
  </si>
  <si>
    <t>Uchazeč:</t>
  </si>
  <si>
    <t>Vyplň údaj</t>
  </si>
  <si>
    <t>Projektant:</t>
  </si>
  <si>
    <t>idea ateliér spol. s 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</si>
  <si>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</si>
  <si>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</si>
  <si>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</si>
  <si>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</si>
  <si>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</si>
  <si>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</si>
  <si>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</si>
  <si>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</si>
  <si>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</si>
  <si>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</si>
  <si>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</si>
  <si>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</si>
  <si>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</si>
  <si>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</si>
  <si>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</si>
  <si>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</si>
  <si>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</si>
  <si>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</si>
  <si>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</si>
  <si>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</si>
  <si>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</si>
  <si>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</si>
  <si>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</si>
  <si>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</si>
  <si>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</si>
  <si>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</si>
  <si>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</si>
  <si>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</si>
  <si>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</si>
  <si>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</si>
  <si>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</si>
  <si>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</si>
  <si>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</si>
  <si>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</si>
  <si>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</si>
  <si>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</si>
  <si>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</si>
  <si>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</si>
  <si>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</si>
  <si>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</si>
  <si>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</si>
  <si>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</si>
  <si>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Změna vytápění bytů na plyn.etážové topení, vč. výměny rozvodů, vodoinstalace a zař.předmětů</t>
  </si>
  <si>
    <t>STA</t>
  </si>
  <si>
    <t>{30d3818f-7bdc-48ef-af2c-83fc870bf08b}</t>
  </si>
  <si>
    <t>/</t>
  </si>
  <si>
    <t>1.1</t>
  </si>
  <si>
    <t>Soupis prací - Změna vytápění bytů vč. výměny rozvodů, vodoinstalace a zař.předmětů</t>
  </si>
  <si>
    <t>Soupis</t>
  </si>
  <si>
    <t>2</t>
  </si>
  <si>
    <t>{c713ce84-de7c-4e9d-bde3-1d241d41bc01}</t>
  </si>
  <si>
    <t xml:space="preserve">Vedlejší a ostatní náklady </t>
  </si>
  <si>
    <t>VON</t>
  </si>
  <si>
    <t>{1cc31d0e-fb9b-4dbc-a66a-e1315294b292}</t>
  </si>
  <si>
    <t>2.1</t>
  </si>
  <si>
    <t xml:space="preserve">Soupis prací - Vedlejší a ostatní náklady </t>
  </si>
  <si>
    <t>{baaa6e0f-4aef-4283-b666-97e7e433e500}</t>
  </si>
  <si>
    <t>1) Krycí list soupisu</t>
  </si>
  <si>
    <t>2) Rekapitulace</t>
  </si>
  <si>
    <t>3) Soupis prací</t>
  </si>
  <si>
    <t>Zpět na list:</t>
  </si>
  <si>
    <t>Rekapitulace stavby</t>
  </si>
  <si>
    <t>KRYCÍ LIST SOUPISU</t>
  </si>
  <si>
    <t>Objekt:</t>
  </si>
  <si>
    <t>1 - Změna vytápění bytů na plyn.etážové topení, vč. výměny rozvodů, vodoinstalace a zař.předmětů</t>
  </si>
  <si>
    <t>Soupis:</t>
  </si>
  <si>
    <t>1.1 - Soupis prací - Změna vytápění bytů vč. výměny rozvodů, vodoinstalace a zař.předmětů</t>
  </si>
  <si>
    <t>REKAPITULACE ČLENĚNÍ SOUPISU PRACÍ</t>
  </si>
  <si>
    <t>Kód dílu - Popis</t>
  </si>
  <si>
    <t>Cena celkem [CZK]</t>
  </si>
  <si>
    <t>Náklady soupisu celkem</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</si>
  <si>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</si>
  <si>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</si>
  <si>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</si>
  <si>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</si>
  <si>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</si>
  <si>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práce-bourání</t>
  </si>
  <si>
    <t xml:space="preserve">    997 - Přesun sutě</t>
  </si>
  <si>
    <t xml:space="preserve">    998 - Přesun hmot</t>
  </si>
  <si>
    <t>PSV - Práce a dodávky PSV</t>
  </si>
  <si>
    <t xml:space="preserve">    711 - Izolace proti vodě, vlhkosti a plynům</t>
  </si>
  <si>
    <t xml:space="preserve">    721 - Zdravotechnika</t>
  </si>
  <si>
    <t xml:space="preserve">    731 - Ústřední vytápění </t>
  </si>
  <si>
    <t xml:space="preserve">    741 - Elektroinstalace - silnoproud</t>
  </si>
  <si>
    <t xml:space="preserve">    771 - Podlahy z dlaždic</t>
  </si>
  <si>
    <t xml:space="preserve">    776 - Podlahy povlakové</t>
  </si>
  <si>
    <t xml:space="preserve">    781 - Dokončovací práce - obklady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</si>
  <si>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</si>
  <si>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</si>
  <si>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</si>
  <si>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</si>
  <si>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</si>
  <si>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</si>
  <si>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</si>
  <si>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</si>
  <si>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</si>
  <si>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</si>
  <si>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</si>
  <si>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</si>
  <si>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</si>
  <si>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</si>
  <si>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</si>
  <si>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</si>
  <si>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</si>
  <si>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</si>
  <si>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</si>
  <si>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</si>
  <si>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K</t>
  </si>
  <si>
    <t>310237251</t>
  </si>
  <si>
    <t>Zazdívka otvorů ve zdivu nadzákladovém cihlami pálenými plochy přes 0,09 m2 do 0,25 m2, ve zdi tl. přes 300 do 450 mm</t>
  </si>
  <si>
    <t>kus</t>
  </si>
  <si>
    <t>CS ÚRS 2017 02</t>
  </si>
  <si>
    <t>4</t>
  </si>
  <si>
    <t>-808869425</t>
  </si>
  <si>
    <t>VV</t>
  </si>
  <si>
    <t>"vč. 101až105+popis TZ"</t>
  </si>
  <si>
    <t>5</t>
  </si>
  <si>
    <t>340237212</t>
  </si>
  <si>
    <t>Zazdívka otvorů v příčkách nebo stěnách plochy přes 0,09 m2 do 0,25 m2 cihlami pálenými, tl. přes 100 mm</t>
  </si>
  <si>
    <t>2136856606</t>
  </si>
  <si>
    <t>342272523</t>
  </si>
  <si>
    <t>Příčky z pórobetonových přesných příčkovek hladkých, objemové hmotnosti 500 kg/m3 na tenké maltové lože, tloušťky příčky 150 mm</t>
  </si>
  <si>
    <t>m2</t>
  </si>
  <si>
    <t>-604139520</t>
  </si>
  <si>
    <t>1,7*2,5*2*4</t>
  </si>
  <si>
    <t>342291121-</t>
  </si>
  <si>
    <t>Ukotvení příček kotvami , do konstrukce cihelné - kotvení R8 + tmel - viz celý popis</t>
  </si>
  <si>
    <t>m</t>
  </si>
  <si>
    <t>500277367</t>
  </si>
  <si>
    <t>2*2,5*2*4</t>
  </si>
  <si>
    <t>Vodorovné konstrukce</t>
  </si>
  <si>
    <t>411386621</t>
  </si>
  <si>
    <t>Zabetonování prostupů v instalačních šachtách ve stropech železobetonových ze suchých směsí, včetně bednění, odbednění, výztuže a zajištění potrubí skelnou vatou s folií (materiál v ceně), plochy přes 0,09 do 0,25 m2</t>
  </si>
  <si>
    <t>-544421529</t>
  </si>
  <si>
    <t>2*2*4</t>
  </si>
  <si>
    <t>6</t>
  </si>
  <si>
    <t>Úpravy povrchů, podlahy a osazování výplní</t>
  </si>
  <si>
    <t>611131121</t>
  </si>
  <si>
    <t>Podkladní a spojovací vrstva vnitřních omítaných ploch penetrace akrylát-silikonová nanášená ručně stropů</t>
  </si>
  <si>
    <t>-962885341</t>
  </si>
  <si>
    <t>148,72/100*10</t>
  </si>
  <si>
    <t>7</t>
  </si>
  <si>
    <t>611325421</t>
  </si>
  <si>
    <t>Oprava vápenocementové nebo vápenné omítky vnitřních ploch štukové dvouvrstvé, tloušťky do 20 mm stropů, v rozsahu opravované plochy do 10%</t>
  </si>
  <si>
    <t>-111828091</t>
  </si>
  <si>
    <t>PSC</t>
  </si>
  <si>
    <t xml:space="preserve">Poznámka k souboru cen:_x000d_
1. Pro ocenění opravy omítek plochy do 1 m2 se použijí ceny souboru cen 61. 32-52.. Vápenocementová nebo vápenná omítka jednotlivých malých ploch. </t>
  </si>
  <si>
    <t>14,07*4</t>
  </si>
  <si>
    <t>13,65*4</t>
  </si>
  <si>
    <t>4,73*2*4</t>
  </si>
  <si>
    <t>Součet</t>
  </si>
  <si>
    <t>8</t>
  </si>
  <si>
    <t>612131121</t>
  </si>
  <si>
    <t>Podkladní a spojovací vrstva vnitřních omítaných ploch penetrace akrylát-silikonová nanášená ručně stěn</t>
  </si>
  <si>
    <t>2044856512</t>
  </si>
  <si>
    <t>2*(3,05+1,55)*2,0*2*4</t>
  </si>
  <si>
    <t>-0,6*1,97*2*4</t>
  </si>
  <si>
    <t>Mezisoučet</t>
  </si>
  <si>
    <t>2,4*2*4</t>
  </si>
  <si>
    <t>9</t>
  </si>
  <si>
    <t>612142001</t>
  </si>
  <si>
    <t>Potažení vnitřních ploch pletivem v ploše nebo pruzích, na plném podkladu sklovláknitým vtlačením do tmelu stěn</t>
  </si>
  <si>
    <t>-444801472</t>
  </si>
  <si>
    <t xml:space="preserve">Poznámka k souboru cen:_x000d_
1. V cenách -2001 jsou započteny i náklady na tmel. </t>
  </si>
  <si>
    <t>10</t>
  </si>
  <si>
    <t>612311131</t>
  </si>
  <si>
    <t>Potažení vnitřních ploch štukem tloušťky do 3 mm svislých konstrukcí stěn</t>
  </si>
  <si>
    <t>-219839034</t>
  </si>
  <si>
    <t>1,7*0,5*8</t>
  </si>
  <si>
    <t>11</t>
  </si>
  <si>
    <t>612325222</t>
  </si>
  <si>
    <t>Vápenocementová nebo vápenná omítka jednotlivých malých ploch štuková na stěnách, plochy jednotlivě přes 0,09 do 0,25 m2</t>
  </si>
  <si>
    <t>1787932450</t>
  </si>
  <si>
    <t>12</t>
  </si>
  <si>
    <t>612325422</t>
  </si>
  <si>
    <t>Oprava vápenocementové nebo vápenné omítky vnitřních ploch štukové dvouvrstvé, tloušťky do 20 mm stěn, v rozsahu opravované plochy přes 10 do 30%</t>
  </si>
  <si>
    <t>-1223662569</t>
  </si>
  <si>
    <t>2*(3,05+1,55)*0,5*2*4</t>
  </si>
  <si>
    <t>3*0,9*0,3*2*4</t>
  </si>
  <si>
    <t>2*(3,35+4,2)*2,5*4</t>
  </si>
  <si>
    <t>2*(3,25+4,2)*2,5*4</t>
  </si>
  <si>
    <t>-2,4*2*4</t>
  </si>
  <si>
    <t>-1,6*2,23*2*4</t>
  </si>
  <si>
    <t>-0,8*1,97*2*4</t>
  </si>
  <si>
    <t>-1,5*1,3*2*4</t>
  </si>
  <si>
    <t>(1,3+1,5+1,3)*0,3*2*4</t>
  </si>
  <si>
    <t>"nová omítka"</t>
  </si>
  <si>
    <t>-6,8</t>
  </si>
  <si>
    <t>13</t>
  </si>
  <si>
    <t>612331111</t>
  </si>
  <si>
    <t>Omítka cementová vnitřních ploch nanášená ručně jednovrstvá, tloušťky do 10 mm hrubá zatřená stěn svislých konstrukcí</t>
  </si>
  <si>
    <t>658122426</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</si>
  <si>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</si>
  <si>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"kuchyň 2,4m2"</t>
  </si>
  <si>
    <t>14</t>
  </si>
  <si>
    <t>619991001</t>
  </si>
  <si>
    <t>Zakrytí vnitřních ploch před znečištěním včetně pozdějšího odkrytí podlah fólií přilepenou lepící páskou</t>
  </si>
  <si>
    <t>1106925058</t>
  </si>
  <si>
    <t xml:space="preserve">Poznámka k souboru cen:_x000d_
1. U ceny -1011 se množství měrných jednotek určuje v m2 rozvinuté plochy jednotlivých konstrukcí a prvků. 2. Zakrytí výplní otvorů se oceňuje příslušnými cenami souboru cen 629 99-10.. Zakrytí vnějších ploch před znečištěním. </t>
  </si>
  <si>
    <t>20,0*2*4</t>
  </si>
  <si>
    <t>619991011</t>
  </si>
  <si>
    <t>Zakrytí vnitřních ploch před znečištěním včetně pozdějšího odkrytí konstrukcí a prvků obalením fólií a přelepením páskou</t>
  </si>
  <si>
    <t>-1314727752</t>
  </si>
  <si>
    <t>50,0*2*4</t>
  </si>
  <si>
    <t>16</t>
  </si>
  <si>
    <t>622142001</t>
  </si>
  <si>
    <t>Potažení vnějších ploch pletivem v ploše nebo pruzích, na plném podkladu sklovláknitým vtlačením do tmelu stěn</t>
  </si>
  <si>
    <t>-1779705129</t>
  </si>
  <si>
    <t>0,5*5</t>
  </si>
  <si>
    <t>17</t>
  </si>
  <si>
    <t>622143003</t>
  </si>
  <si>
    <t>Montáž omítkových profilů plastových nebo pozinkovaných, upevněných vtlačením do podkladní vrstvy nebo přibitím rohových s tkaninou</t>
  </si>
  <si>
    <t>-471957567</t>
  </si>
  <si>
    <t xml:space="preserve">Poznámka k souboru cen:_x000d_
1. V cenách jsou započteny náklady na montáž profilů včetně úchytného materiálu. 2. V cenách nejsou započteny náklady na dodávku profilů, tyto se oceňují ve specifikaci, ztratné lze stanovit ve výši 5%. 3. V ceně -3004 nejsou započteny náklady na ochrannou fólii pro okna a dveře; tyto se oceňují cenou 629 99-1012 podle příslušné plochy otvoru. </t>
  </si>
  <si>
    <t>3*0,9*2*4</t>
  </si>
  <si>
    <t>(1,3+1,5+1,3)*2*4</t>
  </si>
  <si>
    <t>18</t>
  </si>
  <si>
    <t>M</t>
  </si>
  <si>
    <t>5534302</t>
  </si>
  <si>
    <t xml:space="preserve">profil omítkový rohový pro omítky vnitřní </t>
  </si>
  <si>
    <t>-908628885</t>
  </si>
  <si>
    <t>54,4*1,05 'Přepočtené koeficientem množství</t>
  </si>
  <si>
    <t>19</t>
  </si>
  <si>
    <t>622525103</t>
  </si>
  <si>
    <t>Omítka tenkovrstvá jednotlivých malých ploch silikátová, akrylátová, silikonová nebo silikonsilikátová stěn, plochy jednotlivě přes 0,25 do 0,5 m2</t>
  </si>
  <si>
    <t>-650123318</t>
  </si>
  <si>
    <t>20</t>
  </si>
  <si>
    <t>629999030</t>
  </si>
  <si>
    <t>Příplatky k cenám úprav vnějších povrchů za zvýšenou pracnost při provádění prací menšího rozsahu omítané plochy do 10 m2</t>
  </si>
  <si>
    <t>-145592025</t>
  </si>
  <si>
    <t xml:space="preserve">Poznámka k souboru cen:_x000d_
1. Cena -9001 je určena pro předepsané vícenásobné kropení např. u pórobetonu. 2. Cenu -9011 lze použít pro ocenění provádění: a) různobarevných ploch omítek, b) přechodů různých struktur omítek, c) pracovní spáry v případě, že nelze provést celou plochu najednou, d) šambrán, e) přechodů různých materiálů. 3. Cena -9022 je určena pro ocenění omítání: a) zaoblených rohů stěn s poloměrem větším než 100 mm jako příplatek ke stěnám, b) kulatých sloupů jako příplatek k pilířům nebo sloupům. Měrná jednotka se určuje v m2 rozvinuté plochy zaoblení.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 5. Ceny -9031 až -9032 nelze použít pro vyspravení, zatření, hydrofobizaci a tenkovrstvé omítky. 6. K cenám úprav vnějších povrchů lze případně použít i ceny příplatků souboru cen 619 99- této části katalogu </t>
  </si>
  <si>
    <t>Ostatní konstrukce a práce-bourání</t>
  </si>
  <si>
    <t>945412112</t>
  </si>
  <si>
    <t>Teleskopická hydraulická montážní plošina na samohybném podvozku, s otočným košem výšky zdvihu do 21 m</t>
  </si>
  <si>
    <t>den</t>
  </si>
  <si>
    <t>897935941</t>
  </si>
  <si>
    <t>22</t>
  </si>
  <si>
    <t>949101111</t>
  </si>
  <si>
    <t>Lešení pomocné pracovní pro objekty pozemních staveb pro zatížení do 150 kg/m2, o výšce lešeňové podlahy do 1,9 m</t>
  </si>
  <si>
    <t>148257439</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</si>
  <si>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</si>
  <si>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(14,07+4,73)*4</t>
  </si>
  <si>
    <t>(13,65+4,73)*4</t>
  </si>
  <si>
    <t>23</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</si>
  <si>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</si>
  <si>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</si>
  <si>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-754521815</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</si>
  <si>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</si>
  <si>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20,0*8</t>
  </si>
  <si>
    <t>3,24*4</t>
  </si>
  <si>
    <t>7,56*4</t>
  </si>
  <si>
    <t>24</t>
  </si>
  <si>
    <t>962031133</t>
  </si>
  <si>
    <t>Bourání příček z cihel, tvárnic nebo příčkovek z cihel pálených, plných nebo dutých na maltu vápennou nebo vápenocementovou, tl. do 150 mm</t>
  </si>
  <si>
    <t>1366704057</t>
  </si>
  <si>
    <t>25</t>
  </si>
  <si>
    <t>976072221</t>
  </si>
  <si>
    <t>Vybourání kovových madel, zábradlí, dvířek, zděří, kotevních želez komínových a topných dvířek, ventilací apod., plochy do 0,30 m2, ze zdiva cihelného nebo kamenného</t>
  </si>
  <si>
    <t>-1757707598</t>
  </si>
  <si>
    <t>26</t>
  </si>
  <si>
    <t>978011121</t>
  </si>
  <si>
    <t>Otlučení vápenných nebo vápenocementových omítek vnitřních ploch stropů, v rozsahu přes 5 do 10 %</t>
  </si>
  <si>
    <t>1794403564</t>
  </si>
  <si>
    <t xml:space="preserve">Poznámka k souboru cen:_x000d_
1. Položky lze použít i pro ocenění otlučení sádrových, hliněných apod. vnitřních omítek. </t>
  </si>
  <si>
    <t>27</t>
  </si>
  <si>
    <t>978013141</t>
  </si>
  <si>
    <t>Otlučení vápenných nebo vápenocementových omítek vnitřních ploch stěn s vyškrabáním spar, s očištěním zdiva, v rozsahu přes 10 do 30 %</t>
  </si>
  <si>
    <t>638280937</t>
  </si>
  <si>
    <t>-1,7*2,5*8</t>
  </si>
  <si>
    <t>28</t>
  </si>
  <si>
    <t>985131311</t>
  </si>
  <si>
    <t>Očištění ploch stěn, rubu kleneb a podlah ruční dočištění ocelovými kartáči</t>
  </si>
  <si>
    <t>1889455036</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</si>
  <si>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</si>
  <si>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29</t>
  </si>
  <si>
    <t>985139112</t>
  </si>
  <si>
    <t>Očištění ploch Příplatek k cenám za plochu do 10 m2 jednotlivě</t>
  </si>
  <si>
    <t>-1731951982</t>
  </si>
  <si>
    <t>30</t>
  </si>
  <si>
    <t>9999</t>
  </si>
  <si>
    <t>Ostatní zednické nespecif.práce a dod.</t>
  </si>
  <si>
    <t>hod</t>
  </si>
  <si>
    <t>-952582421</t>
  </si>
  <si>
    <t>997</t>
  </si>
  <si>
    <t>Přesun sutě</t>
  </si>
  <si>
    <t>31</t>
  </si>
  <si>
    <t>997013213</t>
  </si>
  <si>
    <t>Vnitrostaveništní doprava suti a vybouraných hmot vodorovně do 50 m svisle ručně (nošením po schodech) pro budovy a haly výšky přes 9 do 12 m</t>
  </si>
  <si>
    <t>t</t>
  </si>
  <si>
    <t>902324385</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</si>
  <si>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</si>
  <si>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32</t>
  </si>
  <si>
    <t>997013501</t>
  </si>
  <si>
    <t>Odvoz suti a vybouraných hmot na skládku nebo meziskládku se složením, na vzdálenost do 1 km</t>
  </si>
  <si>
    <t>1427409678</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</si>
  <si>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</si>
  <si>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33</t>
  </si>
  <si>
    <t>997013509</t>
  </si>
  <si>
    <t>Odvoz suti a vybouraných hmot na skládku nebo meziskládku se složením, na vzdálenost Příplatek k ceně za každý další i započatý 1 km přes 1 km</t>
  </si>
  <si>
    <t>265912443</t>
  </si>
  <si>
    <t>26,649*20 'Přepočtené koeficientem množství</t>
  </si>
  <si>
    <t>34</t>
  </si>
  <si>
    <t>997013831</t>
  </si>
  <si>
    <t>Poplatek za uložení stavebního odpadu na skládce (skládkovné) směsného</t>
  </si>
  <si>
    <t>-1937194465</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</si>
  <si>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</si>
  <si>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</si>
  <si>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</si>
  <si>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35</t>
  </si>
  <si>
    <t>998018003</t>
  </si>
  <si>
    <t>Přesun hmot pro budovy občanské výstavby, bydlení, výrobu a služby ruční - bez užití mechanizace vodorovná dopravní vzdálenost do 100 m pro budovy s jakoukoliv nosnou konstrukcí výšky přes 12 do 24 m</t>
  </si>
  <si>
    <t>659707464</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</si>
  <si>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</si>
  <si>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</si>
  <si>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</si>
  <si>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</si>
  <si>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</si>
  <si>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36</t>
  </si>
  <si>
    <t>711493111</t>
  </si>
  <si>
    <t>Izolace proti podpovrchové a tlakové vodě - ostatní na ploše vodorovné V těsnicí kaší flexibilní minerální</t>
  </si>
  <si>
    <t>1359599615</t>
  </si>
  <si>
    <t>"vč. 101až106+popis TZ"</t>
  </si>
  <si>
    <t>"vč. všech doplňků, těsnící pásky atd"</t>
  </si>
  <si>
    <t>37</t>
  </si>
  <si>
    <t>711493121</t>
  </si>
  <si>
    <t>Izolace proti podpovrchové a tlakové vodě - ostatní na ploše svislé S těsnicí kaší flexibilní minerální</t>
  </si>
  <si>
    <t>357758100</t>
  </si>
  <si>
    <t>2*(3,05+1,55)*0,3*2*4</t>
  </si>
  <si>
    <t>(0,7+1,55+0,7)*1,7*2*4</t>
  </si>
  <si>
    <t>38</t>
  </si>
  <si>
    <t>998711103</t>
  </si>
  <si>
    <t>Přesun hmot pro izolace proti vodě, vlhkosti a plynům stanovený z hmotnosti přesunovaného materiálu vodorovná dopravní vzdálenost do 50 m v objektech výšky přes 12 do 60 m</t>
  </si>
  <si>
    <t>-995539868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</si>
  <si>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</si>
  <si>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39</t>
  </si>
  <si>
    <t>998711181</t>
  </si>
  <si>
    <t>Přesun hmot pro izolace proti vodě, vlhkosti a plynům stanovený z hmotnosti přesunovaného materiálu Příplatek k cenám za přesun prováděný bez použití mechanizace pro jakoukoliv výšku objektu</t>
  </si>
  <si>
    <t>818540567</t>
  </si>
  <si>
    <t>721</t>
  </si>
  <si>
    <t>Zdravotechnika</t>
  </si>
  <si>
    <t>40</t>
  </si>
  <si>
    <t>Zdravotechnika - viz přiložený samostatný rozpočet</t>
  </si>
  <si>
    <t>kpl</t>
  </si>
  <si>
    <t>874382251</t>
  </si>
  <si>
    <t>731</t>
  </si>
  <si>
    <t xml:space="preserve">Ústřední vytápění </t>
  </si>
  <si>
    <t>41</t>
  </si>
  <si>
    <t>Vytápění - viz přiložený samostatný rozpočet</t>
  </si>
  <si>
    <t>-1508342109</t>
  </si>
  <si>
    <t>741</t>
  </si>
  <si>
    <t>Elektroinstalace - silnoproud</t>
  </si>
  <si>
    <t>42</t>
  </si>
  <si>
    <t>Elektroinstalace - viz přiložený samostatný rozpočet</t>
  </si>
  <si>
    <t>154100175</t>
  </si>
  <si>
    <t>771</t>
  </si>
  <si>
    <t>Podlahy z dlaždic</t>
  </si>
  <si>
    <t>43</t>
  </si>
  <si>
    <t>771571810</t>
  </si>
  <si>
    <t>Demontáž podlah z dlaždic keramických kladených do malty</t>
  </si>
  <si>
    <t>-2109634197</t>
  </si>
  <si>
    <t>44</t>
  </si>
  <si>
    <t>771574351</t>
  </si>
  <si>
    <t>Montáž podlah z dlaždic keramických lepených flexibilním lepidlem rychletuhnoucím režných nebo glazovaných protiskluzných nebo reliefovaných do 50 ks/ m2</t>
  </si>
  <si>
    <t>1472167821</t>
  </si>
  <si>
    <t>45</t>
  </si>
  <si>
    <t>5976113-A1</t>
  </si>
  <si>
    <t>dlaždice keramické - viz popis A1</t>
  </si>
  <si>
    <t>-1422036292</t>
  </si>
  <si>
    <t>37,84*1,1 'Přepočtené koeficientem množství</t>
  </si>
  <si>
    <t>46</t>
  </si>
  <si>
    <t>771579191</t>
  </si>
  <si>
    <t>Montáž podlah z dlaždic keramických Příplatek k cenám za plochu do 5 m2 jednotlivě</t>
  </si>
  <si>
    <t>5519139</t>
  </si>
  <si>
    <t>47</t>
  </si>
  <si>
    <t>771591111</t>
  </si>
  <si>
    <t>Podlahy - ostatní práce penetrace podkladu</t>
  </si>
  <si>
    <t>-999107259</t>
  </si>
  <si>
    <t xml:space="preserve">Poznámka k souboru cen:_x000d_
1. Množství měrných jednotek u ceny -1185 se stanoví podle počtu řezaných dlaždic, nezávisle na jejich velikosti. 2. Položkou -1185 lze ocenit provádění více řezů na jednom kusu dlažby. </t>
  </si>
  <si>
    <t>48</t>
  </si>
  <si>
    <t>771591185</t>
  </si>
  <si>
    <t>Podlahy - ostatní práce řezání dlaždic keramických rovné</t>
  </si>
  <si>
    <t>1432368495</t>
  </si>
  <si>
    <t>49</t>
  </si>
  <si>
    <t>771990112</t>
  </si>
  <si>
    <t>Vyrovnání podkladní vrstvy samonivelační stěrkou tl. 4 mm, min. pevnosti 30 MPa</t>
  </si>
  <si>
    <t>-1738001795</t>
  </si>
  <si>
    <t xml:space="preserve">Poznámka k souboru cen:_x000d_
1. V cenách souboru cen 771 99-01 jsou započteny i náklady na dodání samonivelační stěrky. </t>
  </si>
  <si>
    <t>50</t>
  </si>
  <si>
    <t>771990192</t>
  </si>
  <si>
    <t>Vyrovnání podkladní vrstvy samonivelační stěrkou tl. 4 mm, min. pevnosti Příplatek k cenám za každý další 1 mm tloušťky, min. pevnosti 30 MPa</t>
  </si>
  <si>
    <t>2084349012</t>
  </si>
  <si>
    <t>4,73*2*2*4</t>
  </si>
  <si>
    <t>51</t>
  </si>
  <si>
    <t>998771103</t>
  </si>
  <si>
    <t>Přesun hmot pro podlahy z dlaždic stanovený z hmotnosti přesunovaného materiálu vodorovná dopravní vzdálenost do 50 m v objektech výšky přes 12 do 24 m</t>
  </si>
  <si>
    <t>989036691</t>
  </si>
  <si>
    <t>52</t>
  </si>
  <si>
    <t>998771181</t>
  </si>
  <si>
    <t>Přesun hmot pro podlahy z dlaždic stanovený z hmotnosti přesunovaného materiálu Příplatek k ceně za přesun prováděný bez použití mechanizace pro jakoukoliv výšku objektu</t>
  </si>
  <si>
    <t>-2069784614</t>
  </si>
  <si>
    <t>776</t>
  </si>
  <si>
    <t>Podlahy povlakové</t>
  </si>
  <si>
    <t>53</t>
  </si>
  <si>
    <t>776201921</t>
  </si>
  <si>
    <t>Ostatní opravy údržba stávajících podlahovin elastických čištění základní</t>
  </si>
  <si>
    <t>-1568536073</t>
  </si>
  <si>
    <t xml:space="preserve">Poznámka k souboru cen:_x000d_
1. V ceně 776 20-1921 jsou započteny náklady na vysátí podlahy a setření vlhkým mopem. </t>
  </si>
  <si>
    <t>781</t>
  </si>
  <si>
    <t>Dokončovací práce - obklady</t>
  </si>
  <si>
    <t>54</t>
  </si>
  <si>
    <t>781471810</t>
  </si>
  <si>
    <t>Demontáž obkladů z dlaždic keramických kladených do malty</t>
  </si>
  <si>
    <t>1746113490</t>
  </si>
  <si>
    <t>-1,7*2,0*2*4</t>
  </si>
  <si>
    <t>(0,6+3,15)*1,0*2*4</t>
  </si>
  <si>
    <t>55</t>
  </si>
  <si>
    <t>781474115</t>
  </si>
  <si>
    <t>Montáž obkladů vnitřních stěn z dlaždic keramických lepených flexibilním lepidlem režných nebo glazovaných hladkých přes 22 do 25 ks/m2</t>
  </si>
  <si>
    <t>1191114022</t>
  </si>
  <si>
    <t>56</t>
  </si>
  <si>
    <t>5976102-KO</t>
  </si>
  <si>
    <t>obkládačky keramické - viz popis KO</t>
  </si>
  <si>
    <t>-1180654817</t>
  </si>
  <si>
    <t>156,944*1,1 'Přepočtené koeficientem množství</t>
  </si>
  <si>
    <t>57</t>
  </si>
  <si>
    <t>781479191</t>
  </si>
  <si>
    <t>Montáž obkladů vnitřních stěn z dlaždic keramických Příplatek k cenám za plochu do 10 m2 jednotlivě</t>
  </si>
  <si>
    <t>-1841041929</t>
  </si>
  <si>
    <t>58</t>
  </si>
  <si>
    <t>781494511</t>
  </si>
  <si>
    <t>Ostatní prvky plastové profily ukončovací a dilatační lepené flexibilním lepidlem ukončovací</t>
  </si>
  <si>
    <t>-122108780</t>
  </si>
  <si>
    <t xml:space="preserve">Poznámka k souboru cen:_x000d_
1. Množství měrných jednotek u ceny -5185 se stanoví podle počtu řezaných obkladaček, nezávisle na jejich velikosti. 2. Položkou -5185 lze ocenit provádění více řezů na jednom kusu obkladu. </t>
  </si>
  <si>
    <t>2*(3,05+1,55)*2*4</t>
  </si>
  <si>
    <t>0,8*2*2*4</t>
  </si>
  <si>
    <t>59</t>
  </si>
  <si>
    <t>781495111</t>
  </si>
  <si>
    <t>Ostatní prvky ostatní práce penetrace podkladu</t>
  </si>
  <si>
    <t>1964433778</t>
  </si>
  <si>
    <t>60</t>
  </si>
  <si>
    <t>781495185</t>
  </si>
  <si>
    <t>Ostatní prvky řezání obkladaček rovné</t>
  </si>
  <si>
    <t>-1249571855</t>
  </si>
  <si>
    <t>61</t>
  </si>
  <si>
    <t>78151-Z1</t>
  </si>
  <si>
    <t>M+D Revizní dvířka 400/400mm - viz celý popis Z1</t>
  </si>
  <si>
    <t>574296452</t>
  </si>
  <si>
    <t>62</t>
  </si>
  <si>
    <t>78151-Z2</t>
  </si>
  <si>
    <t>M+D Revizní dvířka 200/400mm - viz celý popis Z2</t>
  </si>
  <si>
    <t>1748548017</t>
  </si>
  <si>
    <t>63</t>
  </si>
  <si>
    <t>998781103</t>
  </si>
  <si>
    <t>Přesun hmot pro obklady keramické stanovený z hmotnosti přesunovaného materiálu vodorovná dopravní vzdálenost do 50 m v objektech výšky přes 12 do 24 m</t>
  </si>
  <si>
    <t>1329452147</t>
  </si>
  <si>
    <t>64</t>
  </si>
  <si>
    <t>998781181</t>
  </si>
  <si>
    <t>Přesun hmot pro obklady keramické stanovený z hmotnosti přesunovaného materiálu Příplatek k cenám za přesun prováděný bez použití mechanizace pro jakoukoliv výšku objektu</t>
  </si>
  <si>
    <t>-2112714255</t>
  </si>
  <si>
    <t>784</t>
  </si>
  <si>
    <t>Dokončovací práce - malby a tapety</t>
  </si>
  <si>
    <t>65</t>
  </si>
  <si>
    <t>784121001</t>
  </si>
  <si>
    <t>Oškrabání malby v místnostech výšky do 3,80 m</t>
  </si>
  <si>
    <t>670153495</t>
  </si>
  <si>
    <t xml:space="preserve">Poznámka k souboru cen:_x000d_
1. Cenami souboru cen se oceňuje jakýkoli počet současně škrabaných vrstev barvy. </t>
  </si>
  <si>
    <t>148,72/100*90</t>
  </si>
  <si>
    <t>277,169/100*70</t>
  </si>
  <si>
    <t>66</t>
  </si>
  <si>
    <t>784121011</t>
  </si>
  <si>
    <t>Rozmývání podkladu po oškrabání malby v místnostech výšky do 3,80 m</t>
  </si>
  <si>
    <t>1406490687</t>
  </si>
  <si>
    <t>67</t>
  </si>
  <si>
    <t>784181121</t>
  </si>
  <si>
    <t>Penetrace podkladu jednonásobná hloubková v místnostech výšky do 3,80 m</t>
  </si>
  <si>
    <t>-1797482896</t>
  </si>
  <si>
    <t>68</t>
  </si>
  <si>
    <t>784221101</t>
  </si>
  <si>
    <t>Malby z malířských směsí otěruvzdorných za sucha dvojnásobné, bílé za sucha otěruvzdorné dobře v místnostech výšky do 3,80 m</t>
  </si>
  <si>
    <t>328819909</t>
  </si>
  <si>
    <t>148,72</t>
  </si>
  <si>
    <t xml:space="preserve">2 - Vedlejší a ostatní náklady </t>
  </si>
  <si>
    <t xml:space="preserve">2.1 - Soupis prací - Vedlejší a ostatní náklady </t>
  </si>
  <si>
    <t>VRN - Vedlejší rozpočtové náklady</t>
  </si>
  <si>
    <t xml:space="preserve">    VRN3 - Zařízení staveniště</t>
  </si>
  <si>
    <t xml:space="preserve">    VRN4 - Inženýrská činnost</t>
  </si>
  <si>
    <t xml:space="preserve">    VRN7 - Provozní vlivy</t>
  </si>
  <si>
    <t xml:space="preserve">    VRN9 - Ostatní náklady</t>
  </si>
  <si>
    <t>VRN</t>
  </si>
  <si>
    <t>Vedlejší rozpočtové náklady</t>
  </si>
  <si>
    <t>VRN3</t>
  </si>
  <si>
    <t>Zařízení staveniště</t>
  </si>
  <si>
    <t>ZS-01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</si>
  <si>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*Vytýčení obvodu staveniště *Oplocení a zabezpečení prostoru staveniště proti neoprávněnému vstupu *Náklady na vybavení zařízení staveniště *Náklady na spotřebované energie provozem zařízení staveniště *Náklady na úklid v prostoru staveniště a příjezdových komunikací ke staveništi *Opatření k zabránění nadměrného zatěžování staveniště a jeho okolí prachem (např. používání krycích plachet, kropení sutě a odtěžované zeminy vodou) *Náklady na odstranění a odvoz zařízení staveniště *Uvedení stavbou dotčených ploch a ploch zařízení staveniště do původního stavu </t>
  </si>
  <si>
    <t>soubor</t>
  </si>
  <si>
    <t>1024</t>
  </si>
  <si>
    <t>-1711323456</t>
  </si>
  <si>
    <t>VRN4</t>
  </si>
  <si>
    <t>Inženýrská činnost</t>
  </si>
  <si>
    <t>IČ-01</t>
  </si>
  <si>
    <t xml:space="preserve">"* kompletní dokladová část dle SoD (revize, atesty, certifikáty, prohlášení o shodě) pro předání a převzetí dokončeného díla a pro zajištění kolaudačního souhlasu * náklady zhotovitele, související s prováděním VZORKOVÁNÍ DODÁVANÝCH MATERIÁLŮ a VÝROBKŮ v souladu s SoD </t>
  </si>
  <si>
    <t>Kč</t>
  </si>
  <si>
    <t>-373021802</t>
  </si>
  <si>
    <t>VRN7</t>
  </si>
  <si>
    <t>Provozní vlivy</t>
  </si>
  <si>
    <t>PV-03</t>
  </si>
  <si>
    <t>Provoz investora, třetích osob</t>
  </si>
  <si>
    <t>1884109937</t>
  </si>
  <si>
    <t>VRN9</t>
  </si>
  <si>
    <t>Ostatní náklady</t>
  </si>
  <si>
    <t>ON-03</t>
  </si>
  <si>
    <t xml:space="preserve">"Náklady a poplatky spojené s užíváním veřejných ploch a prostranství, pokud jsou stavebními pracemi nebo souvisejícími činnostmi dotčeny, a to včetně užívání ploch v souvislosti s uložením stavebního materiálu nebo stavebního odpadu" </t>
  </si>
  <si>
    <t>242087840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</si>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</sst>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none">
        <fgColor indexed="64"/>
        <bgColor indexed="65"/>
      </patternFill>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93">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48"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3" fillId="5" borderId="10" xfId="0" applyFont="1" applyFill="1" applyBorder="1" applyAlignment="1" applyProtection="1">
      <alignment horizontal="lef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0" fillId="6" borderId="10" xfId="0" applyFont="1" applyFill="1" applyBorder="1" applyAlignment="1" applyProtection="1">
      <alignmen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8"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9" fillId="0" borderId="0" xfId="0" applyFont="1" applyAlignment="1" applyProtection="1">
      <alignment vertical="center" wrapText="1"/>
    </xf>
    <xf numFmtId="0" fontId="0" fillId="0" borderId="18" xfId="0" applyFont="1" applyBorder="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4"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4"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1" fillId="0" borderId="23" xfId="0" applyFont="1" applyBorder="1" applyAlignment="1" applyProtection="1">
      <alignment vertical="center"/>
    </xf>
    <xf numFmtId="0" fontId="11" fillId="0" borderId="24" xfId="0" applyFont="1" applyBorder="1" applyAlignment="1" applyProtection="1">
      <alignment vertical="center"/>
    </xf>
    <xf numFmtId="0" fontId="11" fillId="0" borderId="25" xfId="0" applyFont="1" applyBorder="1" applyAlignment="1" applyProtection="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41" fillId="0" borderId="29" xfId="0" applyFont="1" applyBorder="1" applyAlignment="1">
      <alignment vertical="center" wrapText="1"/>
      <protection locked="0"/>
    </xf>
    <xf numFmtId="0" fontId="41" fillId="0" borderId="30" xfId="0" applyFont="1" applyBorder="1" applyAlignment="1">
      <alignment vertical="center" wrapText="1"/>
      <protection locked="0"/>
    </xf>
    <xf numFmtId="0" fontId="41" fillId="0" borderId="31" xfId="0" applyFont="1" applyBorder="1" applyAlignment="1">
      <alignment vertical="center" wrapText="1"/>
      <protection locked="0"/>
    </xf>
    <xf numFmtId="0" fontId="41" fillId="0" borderId="32" xfId="0" applyFont="1" applyBorder="1" applyAlignment="1">
      <alignment horizontal="center" vertical="center" wrapText="1"/>
      <protection locked="0"/>
    </xf>
    <xf numFmtId="0" fontId="42" fillId="0" borderId="1" xfId="0" applyFont="1" applyBorder="1" applyAlignment="1">
      <alignment horizontal="center" vertical="center" wrapText="1"/>
      <protection locked="0"/>
    </xf>
    <xf numFmtId="0" fontId="41" fillId="0" borderId="33" xfId="0" applyFont="1" applyBorder="1" applyAlignment="1">
      <alignment horizontal="center" vertical="center" wrapText="1"/>
      <protection locked="0"/>
    </xf>
    <xf numFmtId="0" fontId="41" fillId="0" borderId="32" xfId="0" applyFont="1" applyBorder="1" applyAlignment="1">
      <alignment vertical="center" wrapText="1"/>
      <protection locked="0"/>
    </xf>
    <xf numFmtId="0" fontId="43" fillId="0" borderId="34" xfId="0" applyFont="1" applyBorder="1" applyAlignment="1">
      <alignment horizontal="left" wrapText="1"/>
      <protection locked="0"/>
    </xf>
    <xf numFmtId="0" fontId="41" fillId="0" borderId="33" xfId="0" applyFont="1" applyBorder="1" applyAlignment="1">
      <alignment vertical="center" wrapText="1"/>
      <protection locked="0"/>
    </xf>
    <xf numFmtId="0" fontId="43" fillId="0" borderId="1" xfId="0" applyFont="1" applyBorder="1" applyAlignment="1">
      <alignment horizontal="left" vertical="center" wrapText="1"/>
      <protection locked="0"/>
    </xf>
    <xf numFmtId="0" fontId="44" fillId="0" borderId="1" xfId="0" applyFont="1" applyBorder="1" applyAlignment="1">
      <alignment horizontal="left" vertical="center" wrapText="1"/>
      <protection locked="0"/>
    </xf>
    <xf numFmtId="0" fontId="44" fillId="0" borderId="32" xfId="0" applyFont="1" applyBorder="1" applyAlignment="1">
      <alignment vertical="center" wrapText="1"/>
      <protection locked="0"/>
    </xf>
    <xf numFmtId="0" fontId="44" fillId="0" borderId="1" xfId="0" applyFont="1" applyBorder="1" applyAlignment="1">
      <alignment vertical="center" wrapText="1"/>
      <protection locked="0"/>
    </xf>
    <xf numFmtId="0" fontId="44" fillId="0" borderId="1" xfId="0" applyFont="1" applyBorder="1" applyAlignment="1">
      <alignment vertical="center"/>
      <protection locked="0"/>
    </xf>
    <xf numFmtId="0" fontId="44" fillId="0" borderId="1" xfId="0" applyFont="1" applyBorder="1" applyAlignment="1">
      <alignment horizontal="left" vertical="center"/>
      <protection locked="0"/>
    </xf>
    <xf numFmtId="49" fontId="44" fillId="0" borderId="1" xfId="0" applyNumberFormat="1" applyFont="1" applyBorder="1" applyAlignment="1">
      <alignment horizontal="left" vertical="center" wrapText="1"/>
      <protection locked="0"/>
    </xf>
    <xf numFmtId="49" fontId="44" fillId="0" borderId="1" xfId="0" applyNumberFormat="1" applyFont="1" applyBorder="1" applyAlignment="1">
      <alignment vertical="center" wrapText="1"/>
      <protection locked="0"/>
    </xf>
    <xf numFmtId="0" fontId="41" fillId="0" borderId="35" xfId="0" applyFont="1" applyBorder="1" applyAlignment="1">
      <alignment vertical="center" wrapText="1"/>
      <protection locked="0"/>
    </xf>
    <xf numFmtId="0" fontId="45" fillId="0" borderId="34" xfId="0" applyFont="1" applyBorder="1" applyAlignment="1">
      <alignment vertical="center" wrapText="1"/>
      <protection locked="0"/>
    </xf>
    <xf numFmtId="0" fontId="41" fillId="0" borderId="36" xfId="0" applyFont="1" applyBorder="1" applyAlignment="1">
      <alignment vertical="center" wrapText="1"/>
      <protection locked="0"/>
    </xf>
    <xf numFmtId="0" fontId="41" fillId="0" borderId="1" xfId="0" applyFont="1" applyBorder="1" applyAlignment="1">
      <alignment vertical="top"/>
      <protection locked="0"/>
    </xf>
    <xf numFmtId="0" fontId="41" fillId="0" borderId="0" xfId="0" applyFont="1" applyAlignment="1">
      <alignment vertical="top"/>
      <protection locked="0"/>
    </xf>
    <xf numFmtId="0" fontId="41" fillId="0" borderId="29" xfId="0" applyFont="1" applyBorder="1" applyAlignment="1">
      <alignment horizontal="left" vertical="center"/>
      <protection locked="0"/>
    </xf>
    <xf numFmtId="0" fontId="41" fillId="0" borderId="30" xfId="0" applyFont="1" applyBorder="1" applyAlignment="1">
      <alignment horizontal="left" vertical="center"/>
      <protection locked="0"/>
    </xf>
    <xf numFmtId="0" fontId="41" fillId="0" borderId="31" xfId="0" applyFont="1" applyBorder="1" applyAlignment="1">
      <alignment horizontal="left" vertical="center"/>
      <protection locked="0"/>
    </xf>
    <xf numFmtId="0" fontId="41" fillId="0" borderId="32" xfId="0" applyFont="1" applyBorder="1" applyAlignment="1">
      <alignment horizontal="left" vertical="center"/>
      <protection locked="0"/>
    </xf>
    <xf numFmtId="0" fontId="42" fillId="0" borderId="1" xfId="0" applyFont="1" applyBorder="1" applyAlignment="1">
      <alignment horizontal="center" vertical="center"/>
      <protection locked="0"/>
    </xf>
    <xf numFmtId="0" fontId="41" fillId="0" borderId="33" xfId="0" applyFont="1" applyBorder="1" applyAlignment="1">
      <alignment horizontal="left" vertical="center"/>
      <protection locked="0"/>
    </xf>
    <xf numFmtId="0" fontId="43" fillId="0" borderId="1" xfId="0" applyFont="1" applyBorder="1" applyAlignment="1">
      <alignment horizontal="left" vertical="center"/>
      <protection locked="0"/>
    </xf>
    <xf numFmtId="0" fontId="46" fillId="0" borderId="0" xfId="0" applyFont="1" applyAlignment="1">
      <alignment horizontal="left" vertical="center"/>
      <protection locked="0"/>
    </xf>
    <xf numFmtId="0" fontId="43" fillId="0" borderId="34" xfId="0" applyFont="1" applyBorder="1" applyAlignment="1">
      <alignment horizontal="left" vertical="center"/>
      <protection locked="0"/>
    </xf>
    <xf numFmtId="0" fontId="43" fillId="0" borderId="34" xfId="0" applyFont="1" applyBorder="1" applyAlignment="1">
      <alignment horizontal="center" vertical="center"/>
      <protection locked="0"/>
    </xf>
    <xf numFmtId="0" fontId="46" fillId="0" borderId="34" xfId="0" applyFont="1" applyBorder="1" applyAlignment="1">
      <alignment horizontal="left" vertical="center"/>
      <protection locked="0"/>
    </xf>
    <xf numFmtId="0" fontId="47"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4" fillId="0" borderId="1" xfId="0" applyFont="1" applyBorder="1" applyAlignment="1">
      <alignment horizontal="center" vertical="center"/>
      <protection locked="0"/>
    </xf>
    <xf numFmtId="0" fontId="44" fillId="0" borderId="32" xfId="0" applyFont="1" applyBorder="1" applyAlignment="1">
      <alignment horizontal="left" vertical="center"/>
      <protection locked="0"/>
    </xf>
    <xf numFmtId="0" fontId="44" fillId="2" borderId="1" xfId="0" applyFont="1" applyFill="1" applyBorder="1" applyAlignment="1">
      <alignment horizontal="left" vertical="center"/>
      <protection locked="0"/>
    </xf>
    <xf numFmtId="0" fontId="44" fillId="2" borderId="1" xfId="0" applyFont="1" applyFill="1" applyBorder="1" applyAlignment="1">
      <alignment horizontal="center" vertical="center"/>
      <protection locked="0"/>
    </xf>
    <xf numFmtId="0" fontId="41" fillId="0" borderId="35" xfId="0" applyFont="1" applyBorder="1" applyAlignment="1">
      <alignment horizontal="left" vertical="center"/>
      <protection locked="0"/>
    </xf>
    <xf numFmtId="0" fontId="45" fillId="0" borderId="34" xfId="0" applyFont="1" applyBorder="1" applyAlignment="1">
      <alignment horizontal="left" vertical="center"/>
      <protection locked="0"/>
    </xf>
    <xf numFmtId="0" fontId="41" fillId="0" borderId="36" xfId="0" applyFont="1" applyBorder="1" applyAlignment="1">
      <alignment horizontal="left" vertical="center"/>
      <protection locked="0"/>
    </xf>
    <xf numFmtId="0" fontId="41"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4" fillId="0" borderId="34" xfId="0" applyFont="1" applyBorder="1" applyAlignment="1">
      <alignment horizontal="left" vertical="center"/>
      <protection locked="0"/>
    </xf>
    <xf numFmtId="0" fontId="41" fillId="0" borderId="1" xfId="0" applyFont="1" applyBorder="1" applyAlignment="1">
      <alignment horizontal="left" vertical="center" wrapText="1"/>
      <protection locked="0"/>
    </xf>
    <xf numFmtId="0" fontId="44" fillId="0" borderId="1" xfId="0" applyFont="1" applyBorder="1" applyAlignment="1">
      <alignment horizontal="center" vertical="center" wrapText="1"/>
      <protection locked="0"/>
    </xf>
    <xf numFmtId="0" fontId="41" fillId="0" borderId="29" xfId="0" applyFont="1" applyBorder="1" applyAlignment="1">
      <alignment horizontal="left" vertical="center" wrapText="1"/>
      <protection locked="0"/>
    </xf>
    <xf numFmtId="0" fontId="41" fillId="0" borderId="30" xfId="0" applyFont="1" applyBorder="1" applyAlignment="1">
      <alignment horizontal="left" vertical="center" wrapText="1"/>
      <protection locked="0"/>
    </xf>
    <xf numFmtId="0" fontId="41" fillId="0" borderId="31"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6" fillId="0" borderId="32" xfId="0" applyFont="1" applyBorder="1" applyAlignment="1">
      <alignment horizontal="left" vertical="center" wrapText="1"/>
      <protection locked="0"/>
    </xf>
    <xf numFmtId="0" fontId="46"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4" fillId="0" borderId="33" xfId="0" applyFont="1" applyBorder="1" applyAlignment="1">
      <alignment horizontal="left" vertical="center"/>
      <protection locked="0"/>
    </xf>
    <xf numFmtId="0" fontId="44" fillId="0" borderId="35" xfId="0" applyFont="1" applyBorder="1" applyAlignment="1">
      <alignment horizontal="left" vertical="center" wrapText="1"/>
      <protection locked="0"/>
    </xf>
    <xf numFmtId="0" fontId="44" fillId="0" borderId="34" xfId="0" applyFont="1" applyBorder="1" applyAlignment="1">
      <alignment horizontal="left" vertical="center" wrapText="1"/>
      <protection locked="0"/>
    </xf>
    <xf numFmtId="0" fontId="44" fillId="0" borderId="36" xfId="0" applyFont="1" applyBorder="1" applyAlignment="1">
      <alignment horizontal="left" vertical="center" wrapText="1"/>
      <protection locked="0"/>
    </xf>
    <xf numFmtId="0" fontId="44" fillId="0" borderId="1" xfId="0" applyFont="1" applyBorder="1" applyAlignment="1">
      <alignment horizontal="left" vertical="top"/>
      <protection locked="0"/>
    </xf>
    <xf numFmtId="0" fontId="44" fillId="0" borderId="1" xfId="0" applyFont="1" applyBorder="1" applyAlignment="1">
      <alignment horizontal="center" vertical="top"/>
      <protection locked="0"/>
    </xf>
    <xf numFmtId="0" fontId="44" fillId="0" borderId="35" xfId="0" applyFont="1" applyBorder="1" applyAlignment="1">
      <alignment horizontal="left" vertical="center"/>
      <protection locked="0"/>
    </xf>
    <xf numFmtId="0" fontId="44" fillId="0" borderId="36" xfId="0" applyFont="1" applyBorder="1" applyAlignment="1">
      <alignment horizontal="left" vertical="center"/>
      <protection locked="0"/>
    </xf>
    <xf numFmtId="0" fontId="46" fillId="0" borderId="0" xfId="0" applyFont="1" applyAlignment="1">
      <alignment vertical="center"/>
      <protection locked="0"/>
    </xf>
    <xf numFmtId="0" fontId="43" fillId="0" borderId="1" xfId="0" applyFont="1" applyBorder="1" applyAlignment="1">
      <alignment vertical="center"/>
      <protection locked="0"/>
    </xf>
    <xf numFmtId="0" fontId="46" fillId="0" borderId="34" xfId="0" applyFont="1" applyBorder="1" applyAlignment="1">
      <alignment vertical="center"/>
      <protection locked="0"/>
    </xf>
    <xf numFmtId="0" fontId="43" fillId="0" borderId="34" xfId="0" applyFont="1" applyBorder="1" applyAlignment="1">
      <alignment vertical="center"/>
      <protection locked="0"/>
    </xf>
    <xf numFmtId="0" fontId="0" fillId="0" borderId="1" xfId="0" applyBorder="1" applyAlignment="1">
      <alignment vertical="top"/>
      <protection locked="0"/>
    </xf>
    <xf numFmtId="49" fontId="44"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3" fillId="0" borderId="34" xfId="0" applyFont="1" applyBorder="1" applyAlignment="1">
      <alignment horizontal="left"/>
      <protection locked="0"/>
    </xf>
    <xf numFmtId="0" fontId="46" fillId="0" borderId="34" xfId="0" applyFont="1" applyBorder="1" applyAlignment="1">
      <protection locked="0"/>
    </xf>
    <xf numFmtId="0" fontId="41" fillId="0" borderId="32" xfId="0" applyFont="1" applyBorder="1" applyAlignment="1">
      <alignment vertical="top"/>
      <protection locked="0"/>
    </xf>
    <xf numFmtId="0" fontId="41" fillId="0" borderId="33" xfId="0" applyFont="1" applyBorder="1" applyAlignment="1">
      <alignment vertical="top"/>
      <protection locked="0"/>
    </xf>
    <xf numFmtId="0" fontId="41" fillId="0" borderId="1" xfId="0" applyFont="1" applyBorder="1" applyAlignment="1">
      <alignment horizontal="center" vertical="center"/>
      <protection locked="0"/>
    </xf>
    <xf numFmtId="0" fontId="41" fillId="0" borderId="1" xfId="0" applyFont="1" applyBorder="1" applyAlignment="1">
      <alignment horizontal="left" vertical="top"/>
      <protection locked="0"/>
    </xf>
    <xf numFmtId="0" fontId="41" fillId="0" borderId="35" xfId="0" applyFont="1" applyBorder="1" applyAlignment="1">
      <alignment vertical="top"/>
      <protection locked="0"/>
    </xf>
    <xf numFmtId="0" fontId="41" fillId="0" borderId="34" xfId="0" applyFont="1" applyBorder="1" applyAlignment="1">
      <alignment vertical="top"/>
      <protection locked="0"/>
    </xf>
    <xf numFmtId="0" fontId="41"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7.14" customWidth="1"/>
    <col min="2" max="2" width="1.43" customWidth="1"/>
    <col min="3" max="3" width="3.57" customWidth="1"/>
    <col min="4" max="4" width="2.29" customWidth="1"/>
    <col min="5" max="5" width="2.29" customWidth="1"/>
    <col min="6" max="6" width="2.29" customWidth="1"/>
    <col min="7" max="7" width="2.29" customWidth="1"/>
    <col min="8" max="8" width="2.29" customWidth="1"/>
    <col min="9" max="9" width="2.29" customWidth="1"/>
    <col min="10" max="10" width="2.29" customWidth="1"/>
    <col min="11" max="11" width="2.29" customWidth="1"/>
    <col min="12" max="12" width="2.29" customWidth="1"/>
    <col min="13" max="13" width="2.29" customWidth="1"/>
    <col min="14" max="14" width="2.29" customWidth="1"/>
    <col min="15" max="15" width="2.29" customWidth="1"/>
    <col min="16" max="16" width="2.29" customWidth="1"/>
    <col min="17" max="17" width="2.29" customWidth="1"/>
    <col min="18" max="18" width="2.29" customWidth="1"/>
    <col min="19" max="19" width="2.29" customWidth="1"/>
    <col min="20" max="20" width="2.29" customWidth="1"/>
    <col min="21" max="21" width="2.29" customWidth="1"/>
    <col min="22" max="22" width="2.29" customWidth="1"/>
    <col min="23" max="23" width="2.29" customWidth="1"/>
    <col min="24" max="24" width="2.29" customWidth="1"/>
    <col min="25" max="25" width="2.29" customWidth="1"/>
    <col min="26" max="26" width="2.29" customWidth="1"/>
    <col min="27" max="27" width="2.29" customWidth="1"/>
    <col min="28" max="28" width="2.29" customWidth="1"/>
    <col min="29" max="29" width="2.29" customWidth="1"/>
    <col min="30" max="30" width="2.29" customWidth="1"/>
    <col min="31" max="31" width="2.29" customWidth="1"/>
    <col min="32" max="32" width="2.29" customWidth="1"/>
    <col min="33" max="33" width="2.29" customWidth="1"/>
    <col min="34" max="34" width="2.86" customWidth="1"/>
    <col min="35" max="35" width="27.14" customWidth="1"/>
    <col min="36" max="36" width="2.14" customWidth="1"/>
    <col min="37" max="37" width="2.14" customWidth="1"/>
    <col min="38" max="38" width="7.14" customWidth="1"/>
    <col min="39" max="39" width="2.86" customWidth="1"/>
    <col min="40" max="40" width="11.43" customWidth="1"/>
    <col min="41" max="41" width="6.43" customWidth="1"/>
    <col min="42" max="42" width="3.57" customWidth="1"/>
    <col min="43" max="43" width="13.43" customWidth="1"/>
    <col min="44" max="44" width="11.71" customWidth="1"/>
    <col min="45" max="45" width="22.14" hidden="1" customWidth="1"/>
    <col min="46" max="46" width="22.14" hidden="1" customWidth="1"/>
    <col min="47" max="47" width="22.14" hidden="1" customWidth="1"/>
    <col min="48" max="48" width="18.57" hidden="1" customWidth="1"/>
    <col min="49" max="49" width="18.57" hidden="1" customWidth="1"/>
    <col min="50" max="50" width="18.57" hidden="1" customWidth="1"/>
    <col min="51" max="51" width="18.57" hidden="1" customWidth="1"/>
    <col min="52" max="52" width="18.57" hidden="1" customWidth="1"/>
    <col min="53" max="53" width="16.43" hidden="1" customWidth="1"/>
    <col min="54" max="54" width="21.43" hidden="1" customWidth="1"/>
    <col min="55" max="55" width="16.43" hidden="1" customWidth="1"/>
    <col min="56" max="56" width="16.43" hidden="1" customWidth="1"/>
    <col min="57" max="57" width="57" customWidth="1"/>
    <col min="71" max="71" width="9.14" hidden="1"/>
    <col min="72" max="72" width="9.14" hidden="1"/>
    <col min="73" max="73" width="9.14" hidden="1"/>
    <col min="74" max="74" width="9.14" hidden="1"/>
    <col min="75" max="75" width="9.14" hidden="1"/>
    <col min="76" max="76" width="9.14" hidden="1"/>
    <col min="77" max="77" width="9.14" hidden="1"/>
    <col min="78" max="78" width="9.14" hidden="1"/>
    <col min="79" max="79" width="9.14" hidden="1"/>
    <col min="80" max="80" width="9.14" hidden="1"/>
    <col min="81" max="81" width="9.14" hidden="1"/>
    <col min="82" max="82" width="9.14" hidden="1"/>
    <col min="83" max="83" width="9.14" hidden="1"/>
    <col min="84" max="84" width="9.14" hidden="1"/>
    <col min="85" max="85" width="9.14" hidden="1"/>
    <col min="86" max="86" width="9.14" hidden="1"/>
    <col min="87" max="87" width="9.14" hidden="1"/>
    <col min="88" max="88" width="9.14" hidden="1"/>
    <col min="89" max="89" width="9.14" hidden="1"/>
    <col min="90" max="90" width="9.14" hidden="1"/>
    <col min="91" max="91" width="9.14" hidden="1"/>
  </cols>
  <sheetData>
    <row r="1" ht="21.36"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ht="36.96" customHeight="1">
      <c r="AR2"/>
      <c r="BS2" s="25" t="s">
        <v>8</v>
      </c>
      <c r="BT2" s="25" t="s">
        <v>9</v>
      </c>
    </row>
    <row r="3" ht="6.96"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ht="36.96"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ht="14.4" customHeight="1">
      <c r="B5" s="29"/>
      <c r="C5" s="30"/>
      <c r="D5" s="35" t="s">
        <v>15</v>
      </c>
      <c r="E5" s="30"/>
      <c r="F5" s="30"/>
      <c r="G5" s="30"/>
      <c r="H5" s="30"/>
      <c r="I5" s="30"/>
      <c r="J5" s="30"/>
      <c r="K5" s="36" t="s">
        <v>16</v>
      </c>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2"/>
      <c r="BE5" s="37" t="s">
        <v>17</v>
      </c>
      <c r="BS5" s="25" t="s">
        <v>8</v>
      </c>
    </row>
    <row r="6" ht="36.96" customHeight="1">
      <c r="B6" s="29"/>
      <c r="C6" s="30"/>
      <c r="D6" s="38" t="s">
        <v>18</v>
      </c>
      <c r="E6" s="30"/>
      <c r="F6" s="30"/>
      <c r="G6" s="30"/>
      <c r="H6" s="30"/>
      <c r="I6" s="30"/>
      <c r="J6" s="30"/>
      <c r="K6" s="39" t="s">
        <v>19</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2"/>
      <c r="BE6" s="40"/>
      <c r="BS6" s="25" t="s">
        <v>8</v>
      </c>
    </row>
    <row r="7" ht="14.4" customHeight="1">
      <c r="B7" s="29"/>
      <c r="C7" s="30"/>
      <c r="D7" s="41"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41" t="s">
        <v>22</v>
      </c>
      <c r="AL7" s="30"/>
      <c r="AM7" s="30"/>
      <c r="AN7" s="36" t="s">
        <v>21</v>
      </c>
      <c r="AO7" s="30"/>
      <c r="AP7" s="30"/>
      <c r="AQ7" s="32"/>
      <c r="BE7" s="40"/>
      <c r="BS7" s="25" t="s">
        <v>8</v>
      </c>
    </row>
    <row r="8" ht="14.4" customHeight="1">
      <c r="B8" s="29"/>
      <c r="C8" s="30"/>
      <c r="D8" s="41"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41" t="s">
        <v>25</v>
      </c>
      <c r="AL8" s="30"/>
      <c r="AM8" s="30"/>
      <c r="AN8" s="42" t="s">
        <v>26</v>
      </c>
      <c r="AO8" s="30"/>
      <c r="AP8" s="30"/>
      <c r="AQ8" s="32"/>
      <c r="BE8" s="40"/>
      <c r="BS8" s="25" t="s">
        <v>8</v>
      </c>
    </row>
    <row r="9" ht="14.4"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40"/>
      <c r="BS9" s="25" t="s">
        <v>8</v>
      </c>
    </row>
    <row r="10" ht="14.4" customHeight="1">
      <c r="B10" s="29"/>
      <c r="C10" s="30"/>
      <c r="D10" s="41"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41" t="s">
        <v>28</v>
      </c>
      <c r="AL10" s="30"/>
      <c r="AM10" s="30"/>
      <c r="AN10" s="36" t="s">
        <v>21</v>
      </c>
      <c r="AO10" s="30"/>
      <c r="AP10" s="30"/>
      <c r="AQ10" s="32"/>
      <c r="BE10" s="40"/>
      <c r="BS10" s="25" t="s">
        <v>8</v>
      </c>
    </row>
    <row r="11" ht="18.48" customHeight="1">
      <c r="B11" s="29"/>
      <c r="C11" s="30"/>
      <c r="D11" s="30"/>
      <c r="E11" s="36" t="s">
        <v>29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41" t="s">
        <v>30</v>
      </c>
      <c r="AL11" s="30"/>
      <c r="AM11" s="30"/>
      <c r="AN11" s="36" t="s">
        <v>21</v>
      </c>
      <c r="AO11" s="30"/>
      <c r="AP11" s="30"/>
      <c r="AQ11" s="32"/>
      <c r="BE11" s="40"/>
      <c r="BS11" s="25" t="s">
        <v>8</v>
      </c>
    </row>
    <row r="12" ht="6.96"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40"/>
      <c r="BS12" s="25" t="s">
        <v>8</v>
      </c>
    </row>
    <row r="13" ht="14.4" customHeight="1">
      <c r="B13" s="29"/>
      <c r="C13" s="30"/>
      <c r="D13" s="41"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41" t="s">
        <v>28</v>
      </c>
      <c r="AL13" s="30"/>
      <c r="AM13" s="30"/>
      <c r="AN13" s="43" t="s">
        <v>32</v>
      </c>
      <c r="AO13" s="30"/>
      <c r="AP13" s="30"/>
      <c r="AQ13" s="32"/>
      <c r="BE13" s="40"/>
      <c r="BS13" s="25" t="s">
        <v>8</v>
      </c>
    </row>
    <row r="14">
      <c r="B14" s="29"/>
      <c r="C14" s="30"/>
      <c r="D14" s="30"/>
      <c r="E14" s="43" t="s">
        <v>32</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1" t="s">
        <v>30</v>
      </c>
      <c r="AL14" s="30"/>
      <c r="AM14" s="30"/>
      <c r="AN14" s="43" t="s">
        <v>32</v>
      </c>
      <c r="AO14" s="30"/>
      <c r="AP14" s="30"/>
      <c r="AQ14" s="32"/>
      <c r="BE14" s="40"/>
      <c r="BS14" s="25" t="s">
        <v>8</v>
      </c>
    </row>
    <row r="15" ht="6.96"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40"/>
      <c r="BS15" s="25" t="s">
        <v>6</v>
      </c>
    </row>
    <row r="16" ht="14.4" customHeight="1">
      <c r="B16" s="29"/>
      <c r="C16" s="30"/>
      <c r="D16" s="41"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41" t="s">
        <v>28</v>
      </c>
      <c r="AL16" s="30"/>
      <c r="AM16" s="30"/>
      <c r="AN16" s="36" t="s">
        <v>21</v>
      </c>
      <c r="AO16" s="30"/>
      <c r="AP16" s="30"/>
      <c r="AQ16" s="32"/>
      <c r="BE16" s="40"/>
      <c r="BS16" s="25" t="s">
        <v>6</v>
      </c>
    </row>
    <row r="17" ht="18.48" customHeight="1">
      <c r="B17" s="29"/>
      <c r="C17" s="30"/>
      <c r="D17" s="30"/>
      <c r="E17" s="36" t="s">
        <v>34</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41" t="s">
        <v>30</v>
      </c>
      <c r="AL17" s="30"/>
      <c r="AM17" s="30"/>
      <c r="AN17" s="36" t="s">
        <v>21</v>
      </c>
      <c r="AO17" s="30"/>
      <c r="AP17" s="30"/>
      <c r="AQ17" s="32"/>
      <c r="BE17" s="40"/>
      <c r="BS17" s="25" t="s">
        <v>35</v>
      </c>
    </row>
    <row r="18" ht="6.96"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40"/>
      <c r="BS18" s="25" t="s">
        <v>8</v>
      </c>
    </row>
    <row r="19" ht="14.4" customHeight="1">
      <c r="B19" s="29"/>
      <c r="C19" s="30"/>
      <c r="D19" s="41" t="s">
        <v>36</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40"/>
      <c r="BS19" s="25" t="s">
        <v>8</v>
      </c>
    </row>
    <row r="20" ht="63" customHeight="1">
      <c r="B20" s="29"/>
      <c r="C20" s="30"/>
      <c r="D20" s="30"/>
      <c r="E20" s="45" t="s">
        <v>37</v>
      </c>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30"/>
      <c r="AP20" s="30"/>
      <c r="AQ20" s="32"/>
      <c r="BE20" s="40"/>
      <c r="BS20" s="25" t="s">
        <v>6</v>
      </c>
    </row>
    <row r="21" ht="6.96"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40"/>
    </row>
    <row r="22" ht="6.96" customHeight="1">
      <c r="B22" s="29"/>
      <c r="C22" s="30"/>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30"/>
      <c r="AQ22" s="32"/>
      <c r="BE22" s="40"/>
    </row>
    <row r="23" s="1" customFormat="1" ht="25.92" customHeight="1">
      <c r="B23" s="47"/>
      <c r="C23" s="48"/>
      <c r="D23" s="49" t="s">
        <v>38</v>
      </c>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1">
        <f>ROUND(AG51,2)</f>
        <v>0</v>
      </c>
      <c r="AL23" s="50"/>
      <c r="AM23" s="50"/>
      <c r="AN23" s="50"/>
      <c r="AO23" s="50"/>
      <c r="AP23" s="48"/>
      <c r="AQ23" s="52"/>
      <c r="BE23" s="40"/>
    </row>
    <row r="24" s="1" customFormat="1" ht="6.96" customHeight="1">
      <c r="B24" s="47"/>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52"/>
      <c r="BE24" s="40"/>
    </row>
    <row r="25" s="1" customFormat="1">
      <c r="B25" s="47"/>
      <c r="C25" s="48"/>
      <c r="D25" s="48"/>
      <c r="E25" s="48"/>
      <c r="F25" s="48"/>
      <c r="G25" s="48"/>
      <c r="H25" s="48"/>
      <c r="I25" s="48"/>
      <c r="J25" s="48"/>
      <c r="K25" s="48"/>
      <c r="L25" s="53" t="s">
        <v>39</v>
      </c>
      <c r="M25" s="53"/>
      <c r="N25" s="53"/>
      <c r="O25" s="53"/>
      <c r="P25" s="48"/>
      <c r="Q25" s="48"/>
      <c r="R25" s="48"/>
      <c r="S25" s="48"/>
      <c r="T25" s="48"/>
      <c r="U25" s="48"/>
      <c r="V25" s="48"/>
      <c r="W25" s="53" t="s">
        <v>40</v>
      </c>
      <c r="X25" s="53"/>
      <c r="Y25" s="53"/>
      <c r="Z25" s="53"/>
      <c r="AA25" s="53"/>
      <c r="AB25" s="53"/>
      <c r="AC25" s="53"/>
      <c r="AD25" s="53"/>
      <c r="AE25" s="53"/>
      <c r="AF25" s="48"/>
      <c r="AG25" s="48"/>
      <c r="AH25" s="48"/>
      <c r="AI25" s="48"/>
      <c r="AJ25" s="48"/>
      <c r="AK25" s="53" t="s">
        <v>41</v>
      </c>
      <c r="AL25" s="53"/>
      <c r="AM25" s="53"/>
      <c r="AN25" s="53"/>
      <c r="AO25" s="53"/>
      <c r="AP25" s="48"/>
      <c r="AQ25" s="52"/>
      <c r="BE25" s="40"/>
    </row>
    <row r="26" s="2" customFormat="1" ht="14.4" customHeight="1">
      <c r="B26" s="54"/>
      <c r="C26" s="55"/>
      <c r="D26" s="56" t="s">
        <v>42</v>
      </c>
      <c r="E26" s="55"/>
      <c r="F26" s="56" t="s">
        <v>43</v>
      </c>
      <c r="G26" s="55"/>
      <c r="H26" s="55"/>
      <c r="I26" s="55"/>
      <c r="J26" s="55"/>
      <c r="K26" s="55"/>
      <c r="L26" s="57">
        <v>0.20999999999999999</v>
      </c>
      <c r="M26" s="55"/>
      <c r="N26" s="55"/>
      <c r="O26" s="55"/>
      <c r="P26" s="55"/>
      <c r="Q26" s="55"/>
      <c r="R26" s="55"/>
      <c r="S26" s="55"/>
      <c r="T26" s="55"/>
      <c r="U26" s="55"/>
      <c r="V26" s="55"/>
      <c r="W26" s="58">
        <f>ROUND(AZ51,2)</f>
        <v>0</v>
      </c>
      <c r="X26" s="55"/>
      <c r="Y26" s="55"/>
      <c r="Z26" s="55"/>
      <c r="AA26" s="55"/>
      <c r="AB26" s="55"/>
      <c r="AC26" s="55"/>
      <c r="AD26" s="55"/>
      <c r="AE26" s="55"/>
      <c r="AF26" s="55"/>
      <c r="AG26" s="55"/>
      <c r="AH26" s="55"/>
      <c r="AI26" s="55"/>
      <c r="AJ26" s="55"/>
      <c r="AK26" s="58">
        <f>ROUND(AV51,2)</f>
        <v>0</v>
      </c>
      <c r="AL26" s="55"/>
      <c r="AM26" s="55"/>
      <c r="AN26" s="55"/>
      <c r="AO26" s="55"/>
      <c r="AP26" s="55"/>
      <c r="AQ26" s="59"/>
      <c r="BE26" s="40"/>
    </row>
    <row r="27" s="2" customFormat="1" ht="14.4" customHeight="1">
      <c r="B27" s="54"/>
      <c r="C27" s="55"/>
      <c r="D27" s="55"/>
      <c r="E27" s="55"/>
      <c r="F27" s="56" t="s">
        <v>44</v>
      </c>
      <c r="G27" s="55"/>
      <c r="H27" s="55"/>
      <c r="I27" s="55"/>
      <c r="J27" s="55"/>
      <c r="K27" s="55"/>
      <c r="L27" s="57">
        <v>0.14999999999999999</v>
      </c>
      <c r="M27" s="55"/>
      <c r="N27" s="55"/>
      <c r="O27" s="55"/>
      <c r="P27" s="55"/>
      <c r="Q27" s="55"/>
      <c r="R27" s="55"/>
      <c r="S27" s="55"/>
      <c r="T27" s="55"/>
      <c r="U27" s="55"/>
      <c r="V27" s="55"/>
      <c r="W27" s="58">
        <f>ROUND(BA51,2)</f>
        <v>0</v>
      </c>
      <c r="X27" s="55"/>
      <c r="Y27" s="55"/>
      <c r="Z27" s="55"/>
      <c r="AA27" s="55"/>
      <c r="AB27" s="55"/>
      <c r="AC27" s="55"/>
      <c r="AD27" s="55"/>
      <c r="AE27" s="55"/>
      <c r="AF27" s="55"/>
      <c r="AG27" s="55"/>
      <c r="AH27" s="55"/>
      <c r="AI27" s="55"/>
      <c r="AJ27" s="55"/>
      <c r="AK27" s="58">
        <f>ROUND(AW51,2)</f>
        <v>0</v>
      </c>
      <c r="AL27" s="55"/>
      <c r="AM27" s="55"/>
      <c r="AN27" s="55"/>
      <c r="AO27" s="55"/>
      <c r="AP27" s="55"/>
      <c r="AQ27" s="59"/>
      <c r="BE27" s="40"/>
    </row>
    <row r="28" hidden="1" s="2" customFormat="1" ht="14.4" customHeight="1">
      <c r="B28" s="54"/>
      <c r="C28" s="55"/>
      <c r="D28" s="55"/>
      <c r="E28" s="55"/>
      <c r="F28" s="56" t="s">
        <v>45</v>
      </c>
      <c r="G28" s="55"/>
      <c r="H28" s="55"/>
      <c r="I28" s="55"/>
      <c r="J28" s="55"/>
      <c r="K28" s="55"/>
      <c r="L28" s="57">
        <v>0.20999999999999999</v>
      </c>
      <c r="M28" s="55"/>
      <c r="N28" s="55"/>
      <c r="O28" s="55"/>
      <c r="P28" s="55"/>
      <c r="Q28" s="55"/>
      <c r="R28" s="55"/>
      <c r="S28" s="55"/>
      <c r="T28" s="55"/>
      <c r="U28" s="55"/>
      <c r="V28" s="55"/>
      <c r="W28" s="58">
        <f>ROUND(BB51,2)</f>
        <v>0</v>
      </c>
      <c r="X28" s="55"/>
      <c r="Y28" s="55"/>
      <c r="Z28" s="55"/>
      <c r="AA28" s="55"/>
      <c r="AB28" s="55"/>
      <c r="AC28" s="55"/>
      <c r="AD28" s="55"/>
      <c r="AE28" s="55"/>
      <c r="AF28" s="55"/>
      <c r="AG28" s="55"/>
      <c r="AH28" s="55"/>
      <c r="AI28" s="55"/>
      <c r="AJ28" s="55"/>
      <c r="AK28" s="58">
        <v>0</v>
      </c>
      <c r="AL28" s="55"/>
      <c r="AM28" s="55"/>
      <c r="AN28" s="55"/>
      <c r="AO28" s="55"/>
      <c r="AP28" s="55"/>
      <c r="AQ28" s="59"/>
      <c r="BE28" s="40"/>
    </row>
    <row r="29" hidden="1" s="2" customFormat="1" ht="14.4" customHeight="1">
      <c r="B29" s="54"/>
      <c r="C29" s="55"/>
      <c r="D29" s="55"/>
      <c r="E29" s="55"/>
      <c r="F29" s="56" t="s">
        <v>46</v>
      </c>
      <c r="G29" s="55"/>
      <c r="H29" s="55"/>
      <c r="I29" s="55"/>
      <c r="J29" s="55"/>
      <c r="K29" s="55"/>
      <c r="L29" s="57">
        <v>0.14999999999999999</v>
      </c>
      <c r="M29" s="55"/>
      <c r="N29" s="55"/>
      <c r="O29" s="55"/>
      <c r="P29" s="55"/>
      <c r="Q29" s="55"/>
      <c r="R29" s="55"/>
      <c r="S29" s="55"/>
      <c r="T29" s="55"/>
      <c r="U29" s="55"/>
      <c r="V29" s="55"/>
      <c r="W29" s="58">
        <f>ROUND(BC51,2)</f>
        <v>0</v>
      </c>
      <c r="X29" s="55"/>
      <c r="Y29" s="55"/>
      <c r="Z29" s="55"/>
      <c r="AA29" s="55"/>
      <c r="AB29" s="55"/>
      <c r="AC29" s="55"/>
      <c r="AD29" s="55"/>
      <c r="AE29" s="55"/>
      <c r="AF29" s="55"/>
      <c r="AG29" s="55"/>
      <c r="AH29" s="55"/>
      <c r="AI29" s="55"/>
      <c r="AJ29" s="55"/>
      <c r="AK29" s="58">
        <v>0</v>
      </c>
      <c r="AL29" s="55"/>
      <c r="AM29" s="55"/>
      <c r="AN29" s="55"/>
      <c r="AO29" s="55"/>
      <c r="AP29" s="55"/>
      <c r="AQ29" s="59"/>
      <c r="BE29" s="40"/>
    </row>
    <row r="30" hidden="1" s="2" customFormat="1" ht="14.4" customHeight="1">
      <c r="B30" s="54"/>
      <c r="C30" s="55"/>
      <c r="D30" s="55"/>
      <c r="E30" s="55"/>
      <c r="F30" s="56" t="s">
        <v>47</v>
      </c>
      <c r="G30" s="55"/>
      <c r="H30" s="55"/>
      <c r="I30" s="55"/>
      <c r="J30" s="55"/>
      <c r="K30" s="55"/>
      <c r="L30" s="57">
        <v>0</v>
      </c>
      <c r="M30" s="55"/>
      <c r="N30" s="55"/>
      <c r="O30" s="55"/>
      <c r="P30" s="55"/>
      <c r="Q30" s="55"/>
      <c r="R30" s="55"/>
      <c r="S30" s="55"/>
      <c r="T30" s="55"/>
      <c r="U30" s="55"/>
      <c r="V30" s="55"/>
      <c r="W30" s="58">
        <f>ROUND(BD51,2)</f>
        <v>0</v>
      </c>
      <c r="X30" s="55"/>
      <c r="Y30" s="55"/>
      <c r="Z30" s="55"/>
      <c r="AA30" s="55"/>
      <c r="AB30" s="55"/>
      <c r="AC30" s="55"/>
      <c r="AD30" s="55"/>
      <c r="AE30" s="55"/>
      <c r="AF30" s="55"/>
      <c r="AG30" s="55"/>
      <c r="AH30" s="55"/>
      <c r="AI30" s="55"/>
      <c r="AJ30" s="55"/>
      <c r="AK30" s="58">
        <v>0</v>
      </c>
      <c r="AL30" s="55"/>
      <c r="AM30" s="55"/>
      <c r="AN30" s="55"/>
      <c r="AO30" s="55"/>
      <c r="AP30" s="55"/>
      <c r="AQ30" s="59"/>
      <c r="BE30" s="40"/>
    </row>
    <row r="31" s="1" customFormat="1" ht="6.96" customHeight="1">
      <c r="B31" s="47"/>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52"/>
      <c r="BE31" s="40"/>
    </row>
    <row r="32" s="1" customFormat="1" ht="25.92" customHeight="1">
      <c r="B32" s="47"/>
      <c r="C32" s="60"/>
      <c r="D32" s="61" t="s">
        <v>48</v>
      </c>
      <c r="E32" s="62"/>
      <c r="F32" s="62"/>
      <c r="G32" s="62"/>
      <c r="H32" s="62"/>
      <c r="I32" s="62"/>
      <c r="J32" s="62"/>
      <c r="K32" s="62"/>
      <c r="L32" s="62"/>
      <c r="M32" s="62"/>
      <c r="N32" s="62"/>
      <c r="O32" s="62"/>
      <c r="P32" s="62"/>
      <c r="Q32" s="62"/>
      <c r="R32" s="62"/>
      <c r="S32" s="62"/>
      <c r="T32" s="63" t="s">
        <v>49</v>
      </c>
      <c r="U32" s="62"/>
      <c r="V32" s="62"/>
      <c r="W32" s="62"/>
      <c r="X32" s="64" t="s">
        <v>50</v>
      </c>
      <c r="Y32" s="62"/>
      <c r="Z32" s="62"/>
      <c r="AA32" s="62"/>
      <c r="AB32" s="62"/>
      <c r="AC32" s="62"/>
      <c r="AD32" s="62"/>
      <c r="AE32" s="62"/>
      <c r="AF32" s="62"/>
      <c r="AG32" s="62"/>
      <c r="AH32" s="62"/>
      <c r="AI32" s="62"/>
      <c r="AJ32" s="62"/>
      <c r="AK32" s="65">
        <f>SUM(AK23:AK30)</f>
        <v>0</v>
      </c>
      <c r="AL32" s="62"/>
      <c r="AM32" s="62"/>
      <c r="AN32" s="62"/>
      <c r="AO32" s="66"/>
      <c r="AP32" s="60"/>
      <c r="AQ32" s="67"/>
      <c r="BE32" s="40"/>
    </row>
    <row r="33" s="1" customFormat="1" ht="6.96" customHeight="1">
      <c r="B33" s="47"/>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52"/>
    </row>
    <row r="34" s="1" customFormat="1" ht="6.96" customHeight="1">
      <c r="B34" s="68"/>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70"/>
    </row>
    <row r="38" s="1" customFormat="1" ht="6.96" customHeight="1">
      <c r="B38" s="71"/>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3"/>
    </row>
    <row r="39" s="1" customFormat="1" ht="36.96" customHeight="1">
      <c r="B39" s="47"/>
      <c r="C39" s="74" t="s">
        <v>51</v>
      </c>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3"/>
    </row>
    <row r="40" s="1" customFormat="1" ht="6.96" customHeight="1">
      <c r="B40" s="47"/>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3"/>
    </row>
    <row r="41" s="3" customFormat="1" ht="14.4" customHeight="1">
      <c r="B41" s="76"/>
      <c r="C41" s="77" t="s">
        <v>15</v>
      </c>
      <c r="D41" s="78"/>
      <c r="E41" s="78"/>
      <c r="F41" s="78"/>
      <c r="G41" s="78"/>
      <c r="H41" s="78"/>
      <c r="I41" s="78"/>
      <c r="J41" s="78"/>
      <c r="K41" s="78"/>
      <c r="L41" s="78" t="str">
        <f>K5</f>
        <v>I-17013</v>
      </c>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9"/>
    </row>
    <row r="42" s="4" customFormat="1" ht="36.96" customHeight="1">
      <c r="B42" s="80"/>
      <c r="C42" s="81" t="s">
        <v>18</v>
      </c>
      <c r="D42" s="82"/>
      <c r="E42" s="82"/>
      <c r="F42" s="82"/>
      <c r="G42" s="82"/>
      <c r="H42" s="82"/>
      <c r="I42" s="82"/>
      <c r="J42" s="82"/>
      <c r="K42" s="82"/>
      <c r="L42" s="83" t="str">
        <f>K6</f>
        <v>Změna vytápění bytů na plyn.etážové topení, vč. výměny rozvodů, vodoinstalace a zař.předmětů, Smirnovova 1 . O-Zábřeh</v>
      </c>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4"/>
    </row>
    <row r="43" s="1" customFormat="1" ht="6.96" customHeight="1">
      <c r="B43" s="47"/>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3"/>
    </row>
    <row r="44" s="1" customFormat="1">
      <c r="B44" s="47"/>
      <c r="C44" s="77" t="s">
        <v>23</v>
      </c>
      <c r="D44" s="75"/>
      <c r="E44" s="75"/>
      <c r="F44" s="75"/>
      <c r="G44" s="75"/>
      <c r="H44" s="75"/>
      <c r="I44" s="75"/>
      <c r="J44" s="75"/>
      <c r="K44" s="75"/>
      <c r="L44" s="85" t="str">
        <f>IF(K8="","",K8)</f>
        <v xml:space="preserve"> </v>
      </c>
      <c r="M44" s="75"/>
      <c r="N44" s="75"/>
      <c r="O44" s="75"/>
      <c r="P44" s="75"/>
      <c r="Q44" s="75"/>
      <c r="R44" s="75"/>
      <c r="S44" s="75"/>
      <c r="T44" s="75"/>
      <c r="U44" s="75"/>
      <c r="V44" s="75"/>
      <c r="W44" s="75"/>
      <c r="X44" s="75"/>
      <c r="Y44" s="75"/>
      <c r="Z44" s="75"/>
      <c r="AA44" s="75"/>
      <c r="AB44" s="75"/>
      <c r="AC44" s="75"/>
      <c r="AD44" s="75"/>
      <c r="AE44" s="75"/>
      <c r="AF44" s="75"/>
      <c r="AG44" s="75"/>
      <c r="AH44" s="75"/>
      <c r="AI44" s="77" t="s">
        <v>25</v>
      </c>
      <c r="AJ44" s="75"/>
      <c r="AK44" s="75"/>
      <c r="AL44" s="75"/>
      <c r="AM44" s="86" t="str">
        <f>IF(AN8= "","",AN8)</f>
        <v>7. 8. 2017</v>
      </c>
      <c r="AN44" s="86"/>
      <c r="AO44" s="75"/>
      <c r="AP44" s="75"/>
      <c r="AQ44" s="75"/>
      <c r="AR44" s="73"/>
    </row>
    <row r="45" s="1" customFormat="1" ht="6.96" customHeight="1">
      <c r="B45" s="47"/>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3"/>
    </row>
    <row r="46" s="1" customFormat="1">
      <c r="B46" s="47"/>
      <c r="C46" s="77" t="s">
        <v>27</v>
      </c>
      <c r="D46" s="75"/>
      <c r="E46" s="75"/>
      <c r="F46" s="75"/>
      <c r="G46" s="75"/>
      <c r="H46" s="75"/>
      <c r="I46" s="75"/>
      <c r="J46" s="75"/>
      <c r="K46" s="75"/>
      <c r="L46" s="78" t="str">
        <f>IF(E11= "","",E11)</f>
        <v xml:space="preserve">Statutární město Ostrava, MO Ostrava Jih </v>
      </c>
      <c r="M46" s="75"/>
      <c r="N46" s="75"/>
      <c r="O46" s="75"/>
      <c r="P46" s="75"/>
      <c r="Q46" s="75"/>
      <c r="R46" s="75"/>
      <c r="S46" s="75"/>
      <c r="T46" s="75"/>
      <c r="U46" s="75"/>
      <c r="V46" s="75"/>
      <c r="W46" s="75"/>
      <c r="X46" s="75"/>
      <c r="Y46" s="75"/>
      <c r="Z46" s="75"/>
      <c r="AA46" s="75"/>
      <c r="AB46" s="75"/>
      <c r="AC46" s="75"/>
      <c r="AD46" s="75"/>
      <c r="AE46" s="75"/>
      <c r="AF46" s="75"/>
      <c r="AG46" s="75"/>
      <c r="AH46" s="75"/>
      <c r="AI46" s="77" t="s">
        <v>33</v>
      </c>
      <c r="AJ46" s="75"/>
      <c r="AK46" s="75"/>
      <c r="AL46" s="75"/>
      <c r="AM46" s="78" t="str">
        <f>IF(E17="","",E17)</f>
        <v>idea ateliér spol. s r.o.</v>
      </c>
      <c r="AN46" s="78"/>
      <c r="AO46" s="78"/>
      <c r="AP46" s="78"/>
      <c r="AQ46" s="75"/>
      <c r="AR46" s="73"/>
      <c r="AS46" s="87" t="s">
        <v>52</v>
      </c>
      <c r="AT46" s="88"/>
      <c r="AU46" s="89"/>
      <c r="AV46" s="89"/>
      <c r="AW46" s="89"/>
      <c r="AX46" s="89"/>
      <c r="AY46" s="89"/>
      <c r="AZ46" s="89"/>
      <c r="BA46" s="89"/>
      <c r="BB46" s="89"/>
      <c r="BC46" s="89"/>
      <c r="BD46" s="90"/>
    </row>
    <row r="47" s="1" customFormat="1">
      <c r="B47" s="47"/>
      <c r="C47" s="77" t="s">
        <v>31</v>
      </c>
      <c r="D47" s="75"/>
      <c r="E47" s="75"/>
      <c r="F47" s="75"/>
      <c r="G47" s="75"/>
      <c r="H47" s="75"/>
      <c r="I47" s="75"/>
      <c r="J47" s="75"/>
      <c r="K47" s="75"/>
      <c r="L47" s="78" t="str">
        <f>IF(E14= "Vyplň údaj","",E14)</f>
        <v/>
      </c>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3"/>
      <c r="AS47" s="91"/>
      <c r="AT47" s="92"/>
      <c r="AU47" s="93"/>
      <c r="AV47" s="93"/>
      <c r="AW47" s="93"/>
      <c r="AX47" s="93"/>
      <c r="AY47" s="93"/>
      <c r="AZ47" s="93"/>
      <c r="BA47" s="93"/>
      <c r="BB47" s="93"/>
      <c r="BC47" s="93"/>
      <c r="BD47" s="94"/>
    </row>
    <row r="48" s="1" customFormat="1" ht="10.8" customHeight="1">
      <c r="B48" s="47"/>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I48" s="75"/>
      <c r="AJ48" s="75"/>
      <c r="AK48" s="75"/>
      <c r="AL48" s="75"/>
      <c r="AM48" s="75"/>
      <c r="AN48" s="75"/>
      <c r="AO48" s="75"/>
      <c r="AP48" s="75"/>
      <c r="AQ48" s="75"/>
      <c r="AR48" s="73"/>
      <c r="AS48" s="95"/>
      <c r="AT48" s="56"/>
      <c r="AU48" s="48"/>
      <c r="AV48" s="48"/>
      <c r="AW48" s="48"/>
      <c r="AX48" s="48"/>
      <c r="AY48" s="48"/>
      <c r="AZ48" s="48"/>
      <c r="BA48" s="48"/>
      <c r="BB48" s="48"/>
      <c r="BC48" s="48"/>
      <c r="BD48" s="96"/>
    </row>
    <row r="49" s="1" customFormat="1" ht="29.28" customHeight="1">
      <c r="B49" s="47"/>
      <c r="C49" s="97" t="s">
        <v>53</v>
      </c>
      <c r="D49" s="98"/>
      <c r="E49" s="98"/>
      <c r="F49" s="98"/>
      <c r="G49" s="98"/>
      <c r="H49" s="99"/>
      <c r="I49" s="100" t="s">
        <v>54</v>
      </c>
      <c r="J49" s="98"/>
      <c r="K49" s="98"/>
      <c r="L49" s="98"/>
      <c r="M49" s="98"/>
      <c r="N49" s="98"/>
      <c r="O49" s="98"/>
      <c r="P49" s="98"/>
      <c r="Q49" s="98"/>
      <c r="R49" s="98"/>
      <c r="S49" s="98"/>
      <c r="T49" s="98"/>
      <c r="U49" s="98"/>
      <c r="V49" s="98"/>
      <c r="W49" s="98"/>
      <c r="X49" s="98"/>
      <c r="Y49" s="98"/>
      <c r="Z49" s="98"/>
      <c r="AA49" s="98"/>
      <c r="AB49" s="98"/>
      <c r="AC49" s="98"/>
      <c r="AD49" s="98"/>
      <c r="AE49" s="98"/>
      <c r="AF49" s="98"/>
      <c r="AG49" s="101" t="s">
        <v>55</v>
      </c>
      <c r="AH49" s="98"/>
      <c r="AI49" s="98"/>
      <c r="AJ49" s="98"/>
      <c r="AK49" s="98"/>
      <c r="AL49" s="98"/>
      <c r="AM49" s="98"/>
      <c r="AN49" s="100" t="s">
        <v>56</v>
      </c>
      <c r="AO49" s="98"/>
      <c r="AP49" s="98"/>
      <c r="AQ49" s="102" t="s">
        <v>57</v>
      </c>
      <c r="AR49" s="73"/>
      <c r="AS49" s="103" t="s">
        <v>58</v>
      </c>
      <c r="AT49" s="104" t="s">
        <v>59</v>
      </c>
      <c r="AU49" s="104" t="s">
        <v>60</v>
      </c>
      <c r="AV49" s="104" t="s">
        <v>61</v>
      </c>
      <c r="AW49" s="104" t="s">
        <v>62</v>
      </c>
      <c r="AX49" s="104" t="s">
        <v>63</v>
      </c>
      <c r="AY49" s="104" t="s">
        <v>64</v>
      </c>
      <c r="AZ49" s="104" t="s">
        <v>65</v>
      </c>
      <c r="BA49" s="104" t="s">
        <v>66</v>
      </c>
      <c r="BB49" s="104" t="s">
        <v>67</v>
      </c>
      <c r="BC49" s="104" t="s">
        <v>68</v>
      </c>
      <c r="BD49" s="105" t="s">
        <v>69</v>
      </c>
    </row>
    <row r="50" s="1" customFormat="1" ht="10.8" customHeight="1">
      <c r="B50" s="47"/>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3"/>
      <c r="AS50" s="106"/>
      <c r="AT50" s="107"/>
      <c r="AU50" s="107"/>
      <c r="AV50" s="107"/>
      <c r="AW50" s="107"/>
      <c r="AX50" s="107"/>
      <c r="AY50" s="107"/>
      <c r="AZ50" s="107"/>
      <c r="BA50" s="107"/>
      <c r="BB50" s="107"/>
      <c r="BC50" s="107"/>
      <c r="BD50" s="108"/>
    </row>
    <row r="51" s="4" customFormat="1" ht="32.4" customHeight="1">
      <c r="B51" s="80"/>
      <c r="C51" s="109" t="s">
        <v>70</v>
      </c>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1">
        <f>ROUND(AG52+AG54,2)</f>
        <v>0</v>
      </c>
      <c r="AH51" s="111"/>
      <c r="AI51" s="111"/>
      <c r="AJ51" s="111"/>
      <c r="AK51" s="111"/>
      <c r="AL51" s="111"/>
      <c r="AM51" s="111"/>
      <c r="AN51" s="112">
        <f>SUM(AG51,AT51)</f>
        <v>0</v>
      </c>
      <c r="AO51" s="112"/>
      <c r="AP51" s="112"/>
      <c r="AQ51" s="113" t="s">
        <v>21</v>
      </c>
      <c r="AR51" s="84"/>
      <c r="AS51" s="114">
        <f>ROUND(AS52+AS54,2)</f>
        <v>0</v>
      </c>
      <c r="AT51" s="115">
        <f>ROUND(SUM(AV51:AW51),2)</f>
        <v>0</v>
      </c>
      <c r="AU51" s="116">
        <f>ROUND(AU52+AU54,5)</f>
        <v>0</v>
      </c>
      <c r="AV51" s="115">
        <f>ROUND(AZ51*L26,2)</f>
        <v>0</v>
      </c>
      <c r="AW51" s="115">
        <f>ROUND(BA51*L27,2)</f>
        <v>0</v>
      </c>
      <c r="AX51" s="115">
        <f>ROUND(BB51*L26,2)</f>
        <v>0</v>
      </c>
      <c r="AY51" s="115">
        <f>ROUND(BC51*L27,2)</f>
        <v>0</v>
      </c>
      <c r="AZ51" s="115">
        <f>ROUND(AZ52+AZ54,2)</f>
        <v>0</v>
      </c>
      <c r="BA51" s="115">
        <f>ROUND(BA52+BA54,2)</f>
        <v>0</v>
      </c>
      <c r="BB51" s="115">
        <f>ROUND(BB52+BB54,2)</f>
        <v>0</v>
      </c>
      <c r="BC51" s="115">
        <f>ROUND(BC52+BC54,2)</f>
        <v>0</v>
      </c>
      <c r="BD51" s="117">
        <f>ROUND(BD52+BD54,2)</f>
        <v>0</v>
      </c>
      <c r="BS51" s="118" t="s">
        <v>71</v>
      </c>
      <c r="BT51" s="118" t="s">
        <v>72</v>
      </c>
      <c r="BU51" s="119" t="s">
        <v>73</v>
      </c>
      <c r="BV51" s="118" t="s">
        <v>74</v>
      </c>
      <c r="BW51" s="118" t="s">
        <v>7</v>
      </c>
      <c r="BX51" s="118" t="s">
        <v>75</v>
      </c>
      <c r="CL51" s="118" t="s">
        <v>21</v>
      </c>
    </row>
    <row r="52" s="5" customFormat="1" ht="57.6" customHeight="1">
      <c r="B52" s="120"/>
      <c r="C52" s="121"/>
      <c r="D52" s="122" t="s">
        <v>76</v>
      </c>
      <c r="E52" s="122"/>
      <c r="F52" s="122"/>
      <c r="G52" s="122"/>
      <c r="H52" s="122"/>
      <c r="I52" s="123"/>
      <c r="J52" s="122" t="s">
        <v>77</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ROUND(AG53,2)</f>
        <v>0</v>
      </c>
      <c r="AH52" s="123"/>
      <c r="AI52" s="123"/>
      <c r="AJ52" s="123"/>
      <c r="AK52" s="123"/>
      <c r="AL52" s="123"/>
      <c r="AM52" s="123"/>
      <c r="AN52" s="125">
        <f>SUM(AG52,AT52)</f>
        <v>0</v>
      </c>
      <c r="AO52" s="123"/>
      <c r="AP52" s="123"/>
      <c r="AQ52" s="126" t="s">
        <v>78</v>
      </c>
      <c r="AR52" s="127"/>
      <c r="AS52" s="128">
        <f>ROUND(AS53,2)</f>
        <v>0</v>
      </c>
      <c r="AT52" s="129">
        <f>ROUND(SUM(AV52:AW52),2)</f>
        <v>0</v>
      </c>
      <c r="AU52" s="130">
        <f>ROUND(AU53,5)</f>
        <v>0</v>
      </c>
      <c r="AV52" s="129">
        <f>ROUND(AZ52*L26,2)</f>
        <v>0</v>
      </c>
      <c r="AW52" s="129">
        <f>ROUND(BA52*L27,2)</f>
        <v>0</v>
      </c>
      <c r="AX52" s="129">
        <f>ROUND(BB52*L26,2)</f>
        <v>0</v>
      </c>
      <c r="AY52" s="129">
        <f>ROUND(BC52*L27,2)</f>
        <v>0</v>
      </c>
      <c r="AZ52" s="129">
        <f>ROUND(AZ53,2)</f>
        <v>0</v>
      </c>
      <c r="BA52" s="129">
        <f>ROUND(BA53,2)</f>
        <v>0</v>
      </c>
      <c r="BB52" s="129">
        <f>ROUND(BB53,2)</f>
        <v>0</v>
      </c>
      <c r="BC52" s="129">
        <f>ROUND(BC53,2)</f>
        <v>0</v>
      </c>
      <c r="BD52" s="131">
        <f>ROUND(BD53,2)</f>
        <v>0</v>
      </c>
      <c r="BS52" s="132" t="s">
        <v>71</v>
      </c>
      <c r="BT52" s="132" t="s">
        <v>76</v>
      </c>
      <c r="BU52" s="132" t="s">
        <v>73</v>
      </c>
      <c r="BV52" s="132" t="s">
        <v>74</v>
      </c>
      <c r="BW52" s="132" t="s">
        <v>79</v>
      </c>
      <c r="BX52" s="132" t="s">
        <v>7</v>
      </c>
      <c r="CL52" s="132" t="s">
        <v>21</v>
      </c>
      <c r="CM52" s="132" t="s">
        <v>76</v>
      </c>
    </row>
    <row r="53" s="6" customFormat="1" ht="43.2" customHeight="1">
      <c r="A53" s="133" t="s">
        <v>80</v>
      </c>
      <c r="B53" s="134"/>
      <c r="C53" s="135"/>
      <c r="D53" s="135"/>
      <c r="E53" s="136" t="s">
        <v>81</v>
      </c>
      <c r="F53" s="136"/>
      <c r="G53" s="136"/>
      <c r="H53" s="136"/>
      <c r="I53" s="136"/>
      <c r="J53" s="135"/>
      <c r="K53" s="136" t="s">
        <v>82</v>
      </c>
      <c r="L53" s="136"/>
      <c r="M53" s="136"/>
      <c r="N53" s="136"/>
      <c r="O53" s="136"/>
      <c r="P53" s="136"/>
      <c r="Q53" s="136"/>
      <c r="R53" s="136"/>
      <c r="S53" s="136"/>
      <c r="T53" s="136"/>
      <c r="U53" s="136"/>
      <c r="V53" s="136"/>
      <c r="W53" s="136"/>
      <c r="X53" s="136"/>
      <c r="Y53" s="136"/>
      <c r="Z53" s="136"/>
      <c r="AA53" s="136"/>
      <c r="AB53" s="136"/>
      <c r="AC53" s="136"/>
      <c r="AD53" s="136"/>
      <c r="AE53" s="136"/>
      <c r="AF53" s="136"/>
      <c r="AG53" s="137">
        <f>'1.1 - Soupis prací - Změn...'!J29</f>
        <v>0</v>
      </c>
      <c r="AH53" s="135"/>
      <c r="AI53" s="135"/>
      <c r="AJ53" s="135"/>
      <c r="AK53" s="135"/>
      <c r="AL53" s="135"/>
      <c r="AM53" s="135"/>
      <c r="AN53" s="137">
        <f>SUM(AG53,AT53)</f>
        <v>0</v>
      </c>
      <c r="AO53" s="135"/>
      <c r="AP53" s="135"/>
      <c r="AQ53" s="138" t="s">
        <v>83</v>
      </c>
      <c r="AR53" s="139"/>
      <c r="AS53" s="140">
        <v>0</v>
      </c>
      <c r="AT53" s="141">
        <f>ROUND(SUM(AV53:AW53),2)</f>
        <v>0</v>
      </c>
      <c r="AU53" s="142">
        <f>'1.1 - Soupis prací - Změn...'!P98</f>
        <v>0</v>
      </c>
      <c r="AV53" s="141">
        <f>'1.1 - Soupis prací - Změn...'!J32</f>
        <v>0</v>
      </c>
      <c r="AW53" s="141">
        <f>'1.1 - Soupis prací - Změn...'!J33</f>
        <v>0</v>
      </c>
      <c r="AX53" s="141">
        <f>'1.1 - Soupis prací - Změn...'!J34</f>
        <v>0</v>
      </c>
      <c r="AY53" s="141">
        <f>'1.1 - Soupis prací - Změn...'!J35</f>
        <v>0</v>
      </c>
      <c r="AZ53" s="141">
        <f>'1.1 - Soupis prací - Změn...'!F32</f>
        <v>0</v>
      </c>
      <c r="BA53" s="141">
        <f>'1.1 - Soupis prací - Změn...'!F33</f>
        <v>0</v>
      </c>
      <c r="BB53" s="141">
        <f>'1.1 - Soupis prací - Změn...'!F34</f>
        <v>0</v>
      </c>
      <c r="BC53" s="141">
        <f>'1.1 - Soupis prací - Změn...'!F35</f>
        <v>0</v>
      </c>
      <c r="BD53" s="143">
        <f>'1.1 - Soupis prací - Změn...'!F36</f>
        <v>0</v>
      </c>
      <c r="BT53" s="144" t="s">
        <v>84</v>
      </c>
      <c r="BV53" s="144" t="s">
        <v>74</v>
      </c>
      <c r="BW53" s="144" t="s">
        <v>85</v>
      </c>
      <c r="BX53" s="144" t="s">
        <v>79</v>
      </c>
      <c r="CL53" s="144" t="s">
        <v>21</v>
      </c>
    </row>
    <row r="54" s="5" customFormat="1" ht="14.4" customHeight="1">
      <c r="B54" s="120"/>
      <c r="C54" s="121"/>
      <c r="D54" s="122" t="s">
        <v>84</v>
      </c>
      <c r="E54" s="122"/>
      <c r="F54" s="122"/>
      <c r="G54" s="122"/>
      <c r="H54" s="122"/>
      <c r="I54" s="123"/>
      <c r="J54" s="122" t="s">
        <v>86</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ROUND(AG55,2)</f>
        <v>0</v>
      </c>
      <c r="AH54" s="123"/>
      <c r="AI54" s="123"/>
      <c r="AJ54" s="123"/>
      <c r="AK54" s="123"/>
      <c r="AL54" s="123"/>
      <c r="AM54" s="123"/>
      <c r="AN54" s="125">
        <f>SUM(AG54,AT54)</f>
        <v>0</v>
      </c>
      <c r="AO54" s="123"/>
      <c r="AP54" s="123"/>
      <c r="AQ54" s="126" t="s">
        <v>87</v>
      </c>
      <c r="AR54" s="127"/>
      <c r="AS54" s="128">
        <f>ROUND(AS55,2)</f>
        <v>0</v>
      </c>
      <c r="AT54" s="129">
        <f>ROUND(SUM(AV54:AW54),2)</f>
        <v>0</v>
      </c>
      <c r="AU54" s="130">
        <f>ROUND(AU55,5)</f>
        <v>0</v>
      </c>
      <c r="AV54" s="129">
        <f>ROUND(AZ54*L26,2)</f>
        <v>0</v>
      </c>
      <c r="AW54" s="129">
        <f>ROUND(BA54*L27,2)</f>
        <v>0</v>
      </c>
      <c r="AX54" s="129">
        <f>ROUND(BB54*L26,2)</f>
        <v>0</v>
      </c>
      <c r="AY54" s="129">
        <f>ROUND(BC54*L27,2)</f>
        <v>0</v>
      </c>
      <c r="AZ54" s="129">
        <f>ROUND(AZ55,2)</f>
        <v>0</v>
      </c>
      <c r="BA54" s="129">
        <f>ROUND(BA55,2)</f>
        <v>0</v>
      </c>
      <c r="BB54" s="129">
        <f>ROUND(BB55,2)</f>
        <v>0</v>
      </c>
      <c r="BC54" s="129">
        <f>ROUND(BC55,2)</f>
        <v>0</v>
      </c>
      <c r="BD54" s="131">
        <f>ROUND(BD55,2)</f>
        <v>0</v>
      </c>
      <c r="BS54" s="132" t="s">
        <v>71</v>
      </c>
      <c r="BT54" s="132" t="s">
        <v>76</v>
      </c>
      <c r="BU54" s="132" t="s">
        <v>73</v>
      </c>
      <c r="BV54" s="132" t="s">
        <v>74</v>
      </c>
      <c r="BW54" s="132" t="s">
        <v>88</v>
      </c>
      <c r="BX54" s="132" t="s">
        <v>7</v>
      </c>
      <c r="CL54" s="132" t="s">
        <v>21</v>
      </c>
      <c r="CM54" s="132" t="s">
        <v>76</v>
      </c>
    </row>
    <row r="55" s="6" customFormat="1" ht="28.8" customHeight="1">
      <c r="A55" s="133" t="s">
        <v>80</v>
      </c>
      <c r="B55" s="134"/>
      <c r="C55" s="135"/>
      <c r="D55" s="135"/>
      <c r="E55" s="136" t="s">
        <v>89</v>
      </c>
      <c r="F55" s="136"/>
      <c r="G55" s="136"/>
      <c r="H55" s="136"/>
      <c r="I55" s="136"/>
      <c r="J55" s="135"/>
      <c r="K55" s="136" t="s">
        <v>90</v>
      </c>
      <c r="L55" s="136"/>
      <c r="M55" s="136"/>
      <c r="N55" s="136"/>
      <c r="O55" s="136"/>
      <c r="P55" s="136"/>
      <c r="Q55" s="136"/>
      <c r="R55" s="136"/>
      <c r="S55" s="136"/>
      <c r="T55" s="136"/>
      <c r="U55" s="136"/>
      <c r="V55" s="136"/>
      <c r="W55" s="136"/>
      <c r="X55" s="136"/>
      <c r="Y55" s="136"/>
      <c r="Z55" s="136"/>
      <c r="AA55" s="136"/>
      <c r="AB55" s="136"/>
      <c r="AC55" s="136"/>
      <c r="AD55" s="136"/>
      <c r="AE55" s="136"/>
      <c r="AF55" s="136"/>
      <c r="AG55" s="137">
        <f>'2.1 - Soupis prací - Vedl...'!J29</f>
        <v>0</v>
      </c>
      <c r="AH55" s="135"/>
      <c r="AI55" s="135"/>
      <c r="AJ55" s="135"/>
      <c r="AK55" s="135"/>
      <c r="AL55" s="135"/>
      <c r="AM55" s="135"/>
      <c r="AN55" s="137">
        <f>SUM(AG55,AT55)</f>
        <v>0</v>
      </c>
      <c r="AO55" s="135"/>
      <c r="AP55" s="135"/>
      <c r="AQ55" s="138" t="s">
        <v>83</v>
      </c>
      <c r="AR55" s="139"/>
      <c r="AS55" s="145">
        <v>0</v>
      </c>
      <c r="AT55" s="146">
        <f>ROUND(SUM(AV55:AW55),2)</f>
        <v>0</v>
      </c>
      <c r="AU55" s="147">
        <f>'2.1 - Soupis prací - Vedl...'!P87</f>
        <v>0</v>
      </c>
      <c r="AV55" s="146">
        <f>'2.1 - Soupis prací - Vedl...'!J32</f>
        <v>0</v>
      </c>
      <c r="AW55" s="146">
        <f>'2.1 - Soupis prací - Vedl...'!J33</f>
        <v>0</v>
      </c>
      <c r="AX55" s="146">
        <f>'2.1 - Soupis prací - Vedl...'!J34</f>
        <v>0</v>
      </c>
      <c r="AY55" s="146">
        <f>'2.1 - Soupis prací - Vedl...'!J35</f>
        <v>0</v>
      </c>
      <c r="AZ55" s="146">
        <f>'2.1 - Soupis prací - Vedl...'!F32</f>
        <v>0</v>
      </c>
      <c r="BA55" s="146">
        <f>'2.1 - Soupis prací - Vedl...'!F33</f>
        <v>0</v>
      </c>
      <c r="BB55" s="146">
        <f>'2.1 - Soupis prací - Vedl...'!F34</f>
        <v>0</v>
      </c>
      <c r="BC55" s="146">
        <f>'2.1 - Soupis prací - Vedl...'!F35</f>
        <v>0</v>
      </c>
      <c r="BD55" s="148">
        <f>'2.1 - Soupis prací - Vedl...'!F36</f>
        <v>0</v>
      </c>
      <c r="BT55" s="144" t="s">
        <v>84</v>
      </c>
      <c r="BV55" s="144" t="s">
        <v>74</v>
      </c>
      <c r="BW55" s="144" t="s">
        <v>91</v>
      </c>
      <c r="BX55" s="144" t="s">
        <v>88</v>
      </c>
      <c r="CL55" s="144" t="s">
        <v>21</v>
      </c>
    </row>
    <row r="56" s="1" customFormat="1" ht="30" customHeight="1">
      <c r="B56" s="47"/>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c r="AC56" s="75"/>
      <c r="AD56" s="75"/>
      <c r="AE56" s="75"/>
      <c r="AF56" s="75"/>
      <c r="AG56" s="75"/>
      <c r="AH56" s="75"/>
      <c r="AI56" s="75"/>
      <c r="AJ56" s="75"/>
      <c r="AK56" s="75"/>
      <c r="AL56" s="75"/>
      <c r="AM56" s="75"/>
      <c r="AN56" s="75"/>
      <c r="AO56" s="75"/>
      <c r="AP56" s="75"/>
      <c r="AQ56" s="75"/>
      <c r="AR56" s="73"/>
    </row>
    <row r="57" s="1" customFormat="1" ht="6.96" customHeight="1">
      <c r="B57" s="68"/>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73"/>
    </row>
  </sheetData>
  <sheetProtection sheet="1" formatColumns="0" formatRows="0" objects="1" scenarios="1" spinCount="100000" saltValue="+dBcNEjJ8k4Mczz+ehOQi7rOG3fJ64Deg9v8Sc5cLRw8X6bv3uThAWmlOpkcnz5kilEaZHagLC5MV4UmmEuheA==" hashValue="aZ7OuYh9Ue2lIqP7rG9jKBRe5+oJTHysYrXekylOTkWPprHZY3pcu+grRng+JrJg0llnCDKb5PsxeeiuM7a0BQ==" algorithmName="SHA-512" password="CC35"/>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D54:H54"/>
    <mergeCell ref="J54:AF54"/>
    <mergeCell ref="AN55:AP55"/>
    <mergeCell ref="AG55:AM55"/>
    <mergeCell ref="E55:I55"/>
    <mergeCell ref="K55:AF55"/>
    <mergeCell ref="AG51:AM51"/>
    <mergeCell ref="AN51:AP51"/>
    <mergeCell ref="AR2:BE2"/>
  </mergeCells>
  <hyperlinks>
    <hyperlink ref="K1:S1" location="C2" display="1) Rekapitulace stavby"/>
    <hyperlink ref="W1:AI1" location="C51" display="2) Rekapitulace objektů stavby a soupisů prací"/>
    <hyperlink ref="A53" location="'1.1 - Soupis prací - Změn...'!C2" display="/"/>
    <hyperlink ref="A55" location="'2.1 - Soupis prací - Vedl...'!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92</v>
      </c>
      <c r="G1" s="152" t="s">
        <v>93</v>
      </c>
      <c r="H1" s="152"/>
      <c r="I1" s="153"/>
      <c r="J1" s="152" t="s">
        <v>94</v>
      </c>
      <c r="K1" s="151" t="s">
        <v>95</v>
      </c>
      <c r="L1" s="152" t="s">
        <v>96</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85</v>
      </c>
    </row>
    <row r="3" ht="6.96" customHeight="1">
      <c r="B3" s="26"/>
      <c r="C3" s="27"/>
      <c r="D3" s="27"/>
      <c r="E3" s="27"/>
      <c r="F3" s="27"/>
      <c r="G3" s="27"/>
      <c r="H3" s="27"/>
      <c r="I3" s="154"/>
      <c r="J3" s="27"/>
      <c r="K3" s="28"/>
      <c r="AT3" s="25" t="s">
        <v>76</v>
      </c>
    </row>
    <row r="4" ht="36.96" customHeight="1">
      <c r="B4" s="29"/>
      <c r="C4" s="30"/>
      <c r="D4" s="31" t="s">
        <v>97</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Změna vytápění bytů na plyn.etážové topení, vč. výměny rozvodů, vodoinstalace a zař.předmětů, Smirnovova 1 . O-Zábřeh</v>
      </c>
      <c r="F7" s="41"/>
      <c r="G7" s="41"/>
      <c r="H7" s="41"/>
      <c r="I7" s="155"/>
      <c r="J7" s="30"/>
      <c r="K7" s="32"/>
    </row>
    <row r="8">
      <c r="B8" s="29"/>
      <c r="C8" s="30"/>
      <c r="D8" s="41" t="s">
        <v>98</v>
      </c>
      <c r="E8" s="30"/>
      <c r="F8" s="30"/>
      <c r="G8" s="30"/>
      <c r="H8" s="30"/>
      <c r="I8" s="155"/>
      <c r="J8" s="30"/>
      <c r="K8" s="32"/>
    </row>
    <row r="9" s="1" customFormat="1" ht="25.2" customHeight="1">
      <c r="B9" s="47"/>
      <c r="C9" s="48"/>
      <c r="D9" s="48"/>
      <c r="E9" s="156" t="s">
        <v>99</v>
      </c>
      <c r="F9" s="48"/>
      <c r="G9" s="48"/>
      <c r="H9" s="48"/>
      <c r="I9" s="157"/>
      <c r="J9" s="48"/>
      <c r="K9" s="52"/>
    </row>
    <row r="10" s="1" customFormat="1">
      <c r="B10" s="47"/>
      <c r="C10" s="48"/>
      <c r="D10" s="41" t="s">
        <v>100</v>
      </c>
      <c r="E10" s="48"/>
      <c r="F10" s="48"/>
      <c r="G10" s="48"/>
      <c r="H10" s="48"/>
      <c r="I10" s="157"/>
      <c r="J10" s="48"/>
      <c r="K10" s="52"/>
    </row>
    <row r="11" s="1" customFormat="1" ht="36.96" customHeight="1">
      <c r="B11" s="47"/>
      <c r="C11" s="48"/>
      <c r="D11" s="48"/>
      <c r="E11" s="158" t="s">
        <v>101</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7. 8. 2017</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29</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ROUND(J98,2)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ROUND(SUM(BE98:BE372), 2)</f>
        <v>0</v>
      </c>
      <c r="G32" s="48"/>
      <c r="H32" s="48"/>
      <c r="I32" s="171">
        <v>0.20999999999999999</v>
      </c>
      <c r="J32" s="170">
        <f>ROUND(ROUND((SUM(BE98:BE372)), 2)*I32, 2)</f>
        <v>0</v>
      </c>
      <c r="K32" s="52"/>
    </row>
    <row r="33" s="1" customFormat="1" ht="14.4" customHeight="1">
      <c r="B33" s="47"/>
      <c r="C33" s="48"/>
      <c r="D33" s="48"/>
      <c r="E33" s="56" t="s">
        <v>44</v>
      </c>
      <c r="F33" s="170">
        <f>ROUND(SUM(BF98:BF372), 2)</f>
        <v>0</v>
      </c>
      <c r="G33" s="48"/>
      <c r="H33" s="48"/>
      <c r="I33" s="171">
        <v>0.14999999999999999</v>
      </c>
      <c r="J33" s="170">
        <f>ROUND(ROUND((SUM(BF98:BF372)), 2)*I33, 2)</f>
        <v>0</v>
      </c>
      <c r="K33" s="52"/>
    </row>
    <row r="34" hidden="1" s="1" customFormat="1" ht="14.4" customHeight="1">
      <c r="B34" s="47"/>
      <c r="C34" s="48"/>
      <c r="D34" s="48"/>
      <c r="E34" s="56" t="s">
        <v>45</v>
      </c>
      <c r="F34" s="170">
        <f>ROUND(SUM(BG98:BG372), 2)</f>
        <v>0</v>
      </c>
      <c r="G34" s="48"/>
      <c r="H34" s="48"/>
      <c r="I34" s="171">
        <v>0.20999999999999999</v>
      </c>
      <c r="J34" s="170">
        <v>0</v>
      </c>
      <c r="K34" s="52"/>
    </row>
    <row r="35" hidden="1" s="1" customFormat="1" ht="14.4" customHeight="1">
      <c r="B35" s="47"/>
      <c r="C35" s="48"/>
      <c r="D35" s="48"/>
      <c r="E35" s="56" t="s">
        <v>46</v>
      </c>
      <c r="F35" s="170">
        <f>ROUND(SUM(BH98:BH372), 2)</f>
        <v>0</v>
      </c>
      <c r="G35" s="48"/>
      <c r="H35" s="48"/>
      <c r="I35" s="171">
        <v>0.14999999999999999</v>
      </c>
      <c r="J35" s="170">
        <v>0</v>
      </c>
      <c r="K35" s="52"/>
    </row>
    <row r="36" hidden="1" s="1" customFormat="1" ht="14.4" customHeight="1">
      <c r="B36" s="47"/>
      <c r="C36" s="48"/>
      <c r="D36" s="48"/>
      <c r="E36" s="56" t="s">
        <v>47</v>
      </c>
      <c r="F36" s="170">
        <f>ROUND(SUM(BI98:BI372),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102</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Změna vytápění bytů na plyn.etážové topení, vč. výměny rozvodů, vodoinstalace a zař.předmětů, Smirnovova 1 . O-Zábřeh</v>
      </c>
      <c r="F47" s="41"/>
      <c r="G47" s="41"/>
      <c r="H47" s="41"/>
      <c r="I47" s="157"/>
      <c r="J47" s="48"/>
      <c r="K47" s="52"/>
    </row>
    <row r="48">
      <c r="B48" s="29"/>
      <c r="C48" s="41" t="s">
        <v>98</v>
      </c>
      <c r="D48" s="30"/>
      <c r="E48" s="30"/>
      <c r="F48" s="30"/>
      <c r="G48" s="30"/>
      <c r="H48" s="30"/>
      <c r="I48" s="155"/>
      <c r="J48" s="30"/>
      <c r="K48" s="32"/>
    </row>
    <row r="49" s="1" customFormat="1" ht="25.2" customHeight="1">
      <c r="B49" s="47"/>
      <c r="C49" s="48"/>
      <c r="D49" s="48"/>
      <c r="E49" s="156" t="s">
        <v>99</v>
      </c>
      <c r="F49" s="48"/>
      <c r="G49" s="48"/>
      <c r="H49" s="48"/>
      <c r="I49" s="157"/>
      <c r="J49" s="48"/>
      <c r="K49" s="52"/>
    </row>
    <row r="50" s="1" customFormat="1" ht="14.4" customHeight="1">
      <c r="B50" s="47"/>
      <c r="C50" s="41" t="s">
        <v>100</v>
      </c>
      <c r="D50" s="48"/>
      <c r="E50" s="48"/>
      <c r="F50" s="48"/>
      <c r="G50" s="48"/>
      <c r="H50" s="48"/>
      <c r="I50" s="157"/>
      <c r="J50" s="48"/>
      <c r="K50" s="52"/>
    </row>
    <row r="51" s="1" customFormat="1" ht="16.2" customHeight="1">
      <c r="B51" s="47"/>
      <c r="C51" s="48"/>
      <c r="D51" s="48"/>
      <c r="E51" s="158" t="str">
        <f>E11</f>
        <v>1.1 - Soupis prací - Změna vytápění bytů vč. výměny rozvodů, vodoinstalace a zař.předmětů</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7. 8. 2017</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 xml:space="preserve">Statutární město Ostrava, MO Ostrava Jih </v>
      </c>
      <c r="G55" s="48"/>
      <c r="H55" s="48"/>
      <c r="I55" s="159" t="s">
        <v>33</v>
      </c>
      <c r="J55" s="45" t="str">
        <f>E23</f>
        <v>idea ateliér spol. s r.o.</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103</v>
      </c>
      <c r="D58" s="172"/>
      <c r="E58" s="172"/>
      <c r="F58" s="172"/>
      <c r="G58" s="172"/>
      <c r="H58" s="172"/>
      <c r="I58" s="186"/>
      <c r="J58" s="187" t="s">
        <v>104</v>
      </c>
      <c r="K58" s="188"/>
    </row>
    <row r="59" s="1" customFormat="1" ht="10.32" customHeight="1">
      <c r="B59" s="47"/>
      <c r="C59" s="48"/>
      <c r="D59" s="48"/>
      <c r="E59" s="48"/>
      <c r="F59" s="48"/>
      <c r="G59" s="48"/>
      <c r="H59" s="48"/>
      <c r="I59" s="157"/>
      <c r="J59" s="48"/>
      <c r="K59" s="52"/>
    </row>
    <row r="60" s="1" customFormat="1" ht="29.28" customHeight="1">
      <c r="B60" s="47"/>
      <c r="C60" s="189" t="s">
        <v>105</v>
      </c>
      <c r="D60" s="48"/>
      <c r="E60" s="48"/>
      <c r="F60" s="48"/>
      <c r="G60" s="48"/>
      <c r="H60" s="48"/>
      <c r="I60" s="157"/>
      <c r="J60" s="168">
        <f>J98</f>
        <v>0</v>
      </c>
      <c r="K60" s="52"/>
      <c r="AU60" s="25" t="s">
        <v>106</v>
      </c>
    </row>
    <row r="61" s="8" customFormat="1" ht="24.96" customHeight="1">
      <c r="B61" s="190"/>
      <c r="C61" s="191"/>
      <c r="D61" s="192" t="s">
        <v>107</v>
      </c>
      <c r="E61" s="193"/>
      <c r="F61" s="193"/>
      <c r="G61" s="193"/>
      <c r="H61" s="193"/>
      <c r="I61" s="194"/>
      <c r="J61" s="195">
        <f>J99</f>
        <v>0</v>
      </c>
      <c r="K61" s="196"/>
    </row>
    <row r="62" s="9" customFormat="1" ht="19.92" customHeight="1">
      <c r="B62" s="197"/>
      <c r="C62" s="198"/>
      <c r="D62" s="199" t="s">
        <v>108</v>
      </c>
      <c r="E62" s="200"/>
      <c r="F62" s="200"/>
      <c r="G62" s="200"/>
      <c r="H62" s="200"/>
      <c r="I62" s="201"/>
      <c r="J62" s="202">
        <f>J100</f>
        <v>0</v>
      </c>
      <c r="K62" s="203"/>
    </row>
    <row r="63" s="9" customFormat="1" ht="19.92" customHeight="1">
      <c r="B63" s="197"/>
      <c r="C63" s="198"/>
      <c r="D63" s="199" t="s">
        <v>109</v>
      </c>
      <c r="E63" s="200"/>
      <c r="F63" s="200"/>
      <c r="G63" s="200"/>
      <c r="H63" s="200"/>
      <c r="I63" s="201"/>
      <c r="J63" s="202">
        <f>J113</f>
        <v>0</v>
      </c>
      <c r="K63" s="203"/>
    </row>
    <row r="64" s="9" customFormat="1" ht="19.92" customHeight="1">
      <c r="B64" s="197"/>
      <c r="C64" s="198"/>
      <c r="D64" s="199" t="s">
        <v>110</v>
      </c>
      <c r="E64" s="200"/>
      <c r="F64" s="200"/>
      <c r="G64" s="200"/>
      <c r="H64" s="200"/>
      <c r="I64" s="201"/>
      <c r="J64" s="202">
        <f>J117</f>
        <v>0</v>
      </c>
      <c r="K64" s="203"/>
    </row>
    <row r="65" s="9" customFormat="1" ht="19.92" customHeight="1">
      <c r="B65" s="197"/>
      <c r="C65" s="198"/>
      <c r="D65" s="199" t="s">
        <v>111</v>
      </c>
      <c r="E65" s="200"/>
      <c r="F65" s="200"/>
      <c r="G65" s="200"/>
      <c r="H65" s="200"/>
      <c r="I65" s="201"/>
      <c r="J65" s="202">
        <f>J200</f>
        <v>0</v>
      </c>
      <c r="K65" s="203"/>
    </row>
    <row r="66" s="9" customFormat="1" ht="19.92" customHeight="1">
      <c r="B66" s="197"/>
      <c r="C66" s="198"/>
      <c r="D66" s="199" t="s">
        <v>112</v>
      </c>
      <c r="E66" s="200"/>
      <c r="F66" s="200"/>
      <c r="G66" s="200"/>
      <c r="H66" s="200"/>
      <c r="I66" s="201"/>
      <c r="J66" s="202">
        <f>J246</f>
        <v>0</v>
      </c>
      <c r="K66" s="203"/>
    </row>
    <row r="67" s="9" customFormat="1" ht="19.92" customHeight="1">
      <c r="B67" s="197"/>
      <c r="C67" s="198"/>
      <c r="D67" s="199" t="s">
        <v>113</v>
      </c>
      <c r="E67" s="200"/>
      <c r="F67" s="200"/>
      <c r="G67" s="200"/>
      <c r="H67" s="200"/>
      <c r="I67" s="201"/>
      <c r="J67" s="202">
        <f>J256</f>
        <v>0</v>
      </c>
      <c r="K67" s="203"/>
    </row>
    <row r="68" s="8" customFormat="1" ht="24.96" customHeight="1">
      <c r="B68" s="190"/>
      <c r="C68" s="191"/>
      <c r="D68" s="192" t="s">
        <v>114</v>
      </c>
      <c r="E68" s="193"/>
      <c r="F68" s="193"/>
      <c r="G68" s="193"/>
      <c r="H68" s="193"/>
      <c r="I68" s="194"/>
      <c r="J68" s="195">
        <f>J259</f>
        <v>0</v>
      </c>
      <c r="K68" s="196"/>
    </row>
    <row r="69" s="9" customFormat="1" ht="19.92" customHeight="1">
      <c r="B69" s="197"/>
      <c r="C69" s="198"/>
      <c r="D69" s="199" t="s">
        <v>115</v>
      </c>
      <c r="E69" s="200"/>
      <c r="F69" s="200"/>
      <c r="G69" s="200"/>
      <c r="H69" s="200"/>
      <c r="I69" s="201"/>
      <c r="J69" s="202">
        <f>J260</f>
        <v>0</v>
      </c>
      <c r="K69" s="203"/>
    </row>
    <row r="70" s="9" customFormat="1" ht="19.92" customHeight="1">
      <c r="B70" s="197"/>
      <c r="C70" s="198"/>
      <c r="D70" s="199" t="s">
        <v>116</v>
      </c>
      <c r="E70" s="200"/>
      <c r="F70" s="200"/>
      <c r="G70" s="200"/>
      <c r="H70" s="200"/>
      <c r="I70" s="201"/>
      <c r="J70" s="202">
        <f>J274</f>
        <v>0</v>
      </c>
      <c r="K70" s="203"/>
    </row>
    <row r="71" s="9" customFormat="1" ht="19.92" customHeight="1">
      <c r="B71" s="197"/>
      <c r="C71" s="198"/>
      <c r="D71" s="199" t="s">
        <v>117</v>
      </c>
      <c r="E71" s="200"/>
      <c r="F71" s="200"/>
      <c r="G71" s="200"/>
      <c r="H71" s="200"/>
      <c r="I71" s="201"/>
      <c r="J71" s="202">
        <f>J276</f>
        <v>0</v>
      </c>
      <c r="K71" s="203"/>
    </row>
    <row r="72" s="9" customFormat="1" ht="19.92" customHeight="1">
      <c r="B72" s="197"/>
      <c r="C72" s="198"/>
      <c r="D72" s="199" t="s">
        <v>118</v>
      </c>
      <c r="E72" s="200"/>
      <c r="F72" s="200"/>
      <c r="G72" s="200"/>
      <c r="H72" s="200"/>
      <c r="I72" s="201"/>
      <c r="J72" s="202">
        <f>J278</f>
        <v>0</v>
      </c>
      <c r="K72" s="203"/>
    </row>
    <row r="73" s="9" customFormat="1" ht="19.92" customHeight="1">
      <c r="B73" s="197"/>
      <c r="C73" s="198"/>
      <c r="D73" s="199" t="s">
        <v>119</v>
      </c>
      <c r="E73" s="200"/>
      <c r="F73" s="200"/>
      <c r="G73" s="200"/>
      <c r="H73" s="200"/>
      <c r="I73" s="201"/>
      <c r="J73" s="202">
        <f>J280</f>
        <v>0</v>
      </c>
      <c r="K73" s="203"/>
    </row>
    <row r="74" s="9" customFormat="1" ht="19.92" customHeight="1">
      <c r="B74" s="197"/>
      <c r="C74" s="198"/>
      <c r="D74" s="199" t="s">
        <v>120</v>
      </c>
      <c r="E74" s="200"/>
      <c r="F74" s="200"/>
      <c r="G74" s="200"/>
      <c r="H74" s="200"/>
      <c r="I74" s="201"/>
      <c r="J74" s="202">
        <f>J308</f>
        <v>0</v>
      </c>
      <c r="K74" s="203"/>
    </row>
    <row r="75" s="9" customFormat="1" ht="19.92" customHeight="1">
      <c r="B75" s="197"/>
      <c r="C75" s="198"/>
      <c r="D75" s="199" t="s">
        <v>121</v>
      </c>
      <c r="E75" s="200"/>
      <c r="F75" s="200"/>
      <c r="G75" s="200"/>
      <c r="H75" s="200"/>
      <c r="I75" s="201"/>
      <c r="J75" s="202">
        <f>J315</f>
        <v>0</v>
      </c>
      <c r="K75" s="203"/>
    </row>
    <row r="76" s="9" customFormat="1" ht="19.92" customHeight="1">
      <c r="B76" s="197"/>
      <c r="C76" s="198"/>
      <c r="D76" s="199" t="s">
        <v>122</v>
      </c>
      <c r="E76" s="200"/>
      <c r="F76" s="200"/>
      <c r="G76" s="200"/>
      <c r="H76" s="200"/>
      <c r="I76" s="201"/>
      <c r="J76" s="202">
        <f>J353</f>
        <v>0</v>
      </c>
      <c r="K76" s="203"/>
    </row>
    <row r="77" s="1" customFormat="1" ht="21.84" customHeight="1">
      <c r="B77" s="47"/>
      <c r="C77" s="48"/>
      <c r="D77" s="48"/>
      <c r="E77" s="48"/>
      <c r="F77" s="48"/>
      <c r="G77" s="48"/>
      <c r="H77" s="48"/>
      <c r="I77" s="157"/>
      <c r="J77" s="48"/>
      <c r="K77" s="52"/>
    </row>
    <row r="78" s="1" customFormat="1" ht="6.96" customHeight="1">
      <c r="B78" s="68"/>
      <c r="C78" s="69"/>
      <c r="D78" s="69"/>
      <c r="E78" s="69"/>
      <c r="F78" s="69"/>
      <c r="G78" s="69"/>
      <c r="H78" s="69"/>
      <c r="I78" s="179"/>
      <c r="J78" s="69"/>
      <c r="K78" s="70"/>
    </row>
    <row r="82" s="1" customFormat="1" ht="6.96" customHeight="1">
      <c r="B82" s="71"/>
      <c r="C82" s="72"/>
      <c r="D82" s="72"/>
      <c r="E82" s="72"/>
      <c r="F82" s="72"/>
      <c r="G82" s="72"/>
      <c r="H82" s="72"/>
      <c r="I82" s="182"/>
      <c r="J82" s="72"/>
      <c r="K82" s="72"/>
      <c r="L82" s="73"/>
    </row>
    <row r="83" s="1" customFormat="1" ht="36.96" customHeight="1">
      <c r="B83" s="47"/>
      <c r="C83" s="74" t="s">
        <v>123</v>
      </c>
      <c r="D83" s="75"/>
      <c r="E83" s="75"/>
      <c r="F83" s="75"/>
      <c r="G83" s="75"/>
      <c r="H83" s="75"/>
      <c r="I83" s="204"/>
      <c r="J83" s="75"/>
      <c r="K83" s="75"/>
      <c r="L83" s="73"/>
    </row>
    <row r="84" s="1" customFormat="1" ht="6.96" customHeight="1">
      <c r="B84" s="47"/>
      <c r="C84" s="75"/>
      <c r="D84" s="75"/>
      <c r="E84" s="75"/>
      <c r="F84" s="75"/>
      <c r="G84" s="75"/>
      <c r="H84" s="75"/>
      <c r="I84" s="204"/>
      <c r="J84" s="75"/>
      <c r="K84" s="75"/>
      <c r="L84" s="73"/>
    </row>
    <row r="85" s="1" customFormat="1" ht="14.4" customHeight="1">
      <c r="B85" s="47"/>
      <c r="C85" s="77" t="s">
        <v>18</v>
      </c>
      <c r="D85" s="75"/>
      <c r="E85" s="75"/>
      <c r="F85" s="75"/>
      <c r="G85" s="75"/>
      <c r="H85" s="75"/>
      <c r="I85" s="204"/>
      <c r="J85" s="75"/>
      <c r="K85" s="75"/>
      <c r="L85" s="73"/>
    </row>
    <row r="86" s="1" customFormat="1" ht="14.4" customHeight="1">
      <c r="B86" s="47"/>
      <c r="C86" s="75"/>
      <c r="D86" s="75"/>
      <c r="E86" s="205" t="str">
        <f>E7</f>
        <v>Změna vytápění bytů na plyn.etážové topení, vč. výměny rozvodů, vodoinstalace a zař.předmětů, Smirnovova 1 . O-Zábřeh</v>
      </c>
      <c r="F86" s="77"/>
      <c r="G86" s="77"/>
      <c r="H86" s="77"/>
      <c r="I86" s="204"/>
      <c r="J86" s="75"/>
      <c r="K86" s="75"/>
      <c r="L86" s="73"/>
    </row>
    <row r="87">
      <c r="B87" s="29"/>
      <c r="C87" s="77" t="s">
        <v>98</v>
      </c>
      <c r="D87" s="206"/>
      <c r="E87" s="206"/>
      <c r="F87" s="206"/>
      <c r="G87" s="206"/>
      <c r="H87" s="206"/>
      <c r="I87" s="149"/>
      <c r="J87" s="206"/>
      <c r="K87" s="206"/>
      <c r="L87" s="207"/>
    </row>
    <row r="88" s="1" customFormat="1" ht="25.2" customHeight="1">
      <c r="B88" s="47"/>
      <c r="C88" s="75"/>
      <c r="D88" s="75"/>
      <c r="E88" s="205" t="s">
        <v>99</v>
      </c>
      <c r="F88" s="75"/>
      <c r="G88" s="75"/>
      <c r="H88" s="75"/>
      <c r="I88" s="204"/>
      <c r="J88" s="75"/>
      <c r="K88" s="75"/>
      <c r="L88" s="73"/>
    </row>
    <row r="89" s="1" customFormat="1" ht="14.4" customHeight="1">
      <c r="B89" s="47"/>
      <c r="C89" s="77" t="s">
        <v>100</v>
      </c>
      <c r="D89" s="75"/>
      <c r="E89" s="75"/>
      <c r="F89" s="75"/>
      <c r="G89" s="75"/>
      <c r="H89" s="75"/>
      <c r="I89" s="204"/>
      <c r="J89" s="75"/>
      <c r="K89" s="75"/>
      <c r="L89" s="73"/>
    </row>
    <row r="90" s="1" customFormat="1" ht="16.2" customHeight="1">
      <c r="B90" s="47"/>
      <c r="C90" s="75"/>
      <c r="D90" s="75"/>
      <c r="E90" s="83" t="str">
        <f>E11</f>
        <v>1.1 - Soupis prací - Změna vytápění bytů vč. výměny rozvodů, vodoinstalace a zař.předmětů</v>
      </c>
      <c r="F90" s="75"/>
      <c r="G90" s="75"/>
      <c r="H90" s="75"/>
      <c r="I90" s="204"/>
      <c r="J90" s="75"/>
      <c r="K90" s="75"/>
      <c r="L90" s="73"/>
    </row>
    <row r="91" s="1" customFormat="1" ht="6.96" customHeight="1">
      <c r="B91" s="47"/>
      <c r="C91" s="75"/>
      <c r="D91" s="75"/>
      <c r="E91" s="75"/>
      <c r="F91" s="75"/>
      <c r="G91" s="75"/>
      <c r="H91" s="75"/>
      <c r="I91" s="204"/>
      <c r="J91" s="75"/>
      <c r="K91" s="75"/>
      <c r="L91" s="73"/>
    </row>
    <row r="92" s="1" customFormat="1" ht="18" customHeight="1">
      <c r="B92" s="47"/>
      <c r="C92" s="77" t="s">
        <v>23</v>
      </c>
      <c r="D92" s="75"/>
      <c r="E92" s="75"/>
      <c r="F92" s="208" t="str">
        <f>F14</f>
        <v xml:space="preserve"> </v>
      </c>
      <c r="G92" s="75"/>
      <c r="H92" s="75"/>
      <c r="I92" s="209" t="s">
        <v>25</v>
      </c>
      <c r="J92" s="86" t="str">
        <f>IF(J14="","",J14)</f>
        <v>7. 8. 2017</v>
      </c>
      <c r="K92" s="75"/>
      <c r="L92" s="73"/>
    </row>
    <row r="93" s="1" customFormat="1" ht="6.96" customHeight="1">
      <c r="B93" s="47"/>
      <c r="C93" s="75"/>
      <c r="D93" s="75"/>
      <c r="E93" s="75"/>
      <c r="F93" s="75"/>
      <c r="G93" s="75"/>
      <c r="H93" s="75"/>
      <c r="I93" s="204"/>
      <c r="J93" s="75"/>
      <c r="K93" s="75"/>
      <c r="L93" s="73"/>
    </row>
    <row r="94" s="1" customFormat="1">
      <c r="B94" s="47"/>
      <c r="C94" s="77" t="s">
        <v>27</v>
      </c>
      <c r="D94" s="75"/>
      <c r="E94" s="75"/>
      <c r="F94" s="208" t="str">
        <f>E17</f>
        <v xml:space="preserve">Statutární město Ostrava, MO Ostrava Jih </v>
      </c>
      <c r="G94" s="75"/>
      <c r="H94" s="75"/>
      <c r="I94" s="209" t="s">
        <v>33</v>
      </c>
      <c r="J94" s="208" t="str">
        <f>E23</f>
        <v>idea ateliér spol. s r.o.</v>
      </c>
      <c r="K94" s="75"/>
      <c r="L94" s="73"/>
    </row>
    <row r="95" s="1" customFormat="1" ht="14.4" customHeight="1">
      <c r="B95" s="47"/>
      <c r="C95" s="77" t="s">
        <v>31</v>
      </c>
      <c r="D95" s="75"/>
      <c r="E95" s="75"/>
      <c r="F95" s="208" t="str">
        <f>IF(E20="","",E20)</f>
        <v/>
      </c>
      <c r="G95" s="75"/>
      <c r="H95" s="75"/>
      <c r="I95" s="204"/>
      <c r="J95" s="75"/>
      <c r="K95" s="75"/>
      <c r="L95" s="73"/>
    </row>
    <row r="96" s="1" customFormat="1" ht="10.32" customHeight="1">
      <c r="B96" s="47"/>
      <c r="C96" s="75"/>
      <c r="D96" s="75"/>
      <c r="E96" s="75"/>
      <c r="F96" s="75"/>
      <c r="G96" s="75"/>
      <c r="H96" s="75"/>
      <c r="I96" s="204"/>
      <c r="J96" s="75"/>
      <c r="K96" s="75"/>
      <c r="L96" s="73"/>
    </row>
    <row r="97" s="10" customFormat="1" ht="29.28" customHeight="1">
      <c r="B97" s="210"/>
      <c r="C97" s="211" t="s">
        <v>124</v>
      </c>
      <c r="D97" s="212" t="s">
        <v>57</v>
      </c>
      <c r="E97" s="212" t="s">
        <v>53</v>
      </c>
      <c r="F97" s="212" t="s">
        <v>125</v>
      </c>
      <c r="G97" s="212" t="s">
        <v>126</v>
      </c>
      <c r="H97" s="212" t="s">
        <v>127</v>
      </c>
      <c r="I97" s="213" t="s">
        <v>128</v>
      </c>
      <c r="J97" s="212" t="s">
        <v>104</v>
      </c>
      <c r="K97" s="214" t="s">
        <v>129</v>
      </c>
      <c r="L97" s="215"/>
      <c r="M97" s="103" t="s">
        <v>130</v>
      </c>
      <c r="N97" s="104" t="s">
        <v>42</v>
      </c>
      <c r="O97" s="104" t="s">
        <v>131</v>
      </c>
      <c r="P97" s="104" t="s">
        <v>132</v>
      </c>
      <c r="Q97" s="104" t="s">
        <v>133</v>
      </c>
      <c r="R97" s="104" t="s">
        <v>134</v>
      </c>
      <c r="S97" s="104" t="s">
        <v>135</v>
      </c>
      <c r="T97" s="105" t="s">
        <v>136</v>
      </c>
    </row>
    <row r="98" s="1" customFormat="1" ht="29.28" customHeight="1">
      <c r="B98" s="47"/>
      <c r="C98" s="109" t="s">
        <v>105</v>
      </c>
      <c r="D98" s="75"/>
      <c r="E98" s="75"/>
      <c r="F98" s="75"/>
      <c r="G98" s="75"/>
      <c r="H98" s="75"/>
      <c r="I98" s="204"/>
      <c r="J98" s="216">
        <f>BK98</f>
        <v>0</v>
      </c>
      <c r="K98" s="75"/>
      <c r="L98" s="73"/>
      <c r="M98" s="106"/>
      <c r="N98" s="107"/>
      <c r="O98" s="107"/>
      <c r="P98" s="217">
        <f>P99+P259</f>
        <v>0</v>
      </c>
      <c r="Q98" s="107"/>
      <c r="R98" s="217">
        <f>R99+R259</f>
        <v>19.581280992000003</v>
      </c>
      <c r="S98" s="107"/>
      <c r="T98" s="218">
        <f>T99+T259</f>
        <v>26.648687260000003</v>
      </c>
      <c r="AT98" s="25" t="s">
        <v>71</v>
      </c>
      <c r="AU98" s="25" t="s">
        <v>106</v>
      </c>
      <c r="BK98" s="219">
        <f>BK99+BK259</f>
        <v>0</v>
      </c>
    </row>
    <row r="99" s="11" customFormat="1" ht="37.44" customHeight="1">
      <c r="B99" s="220"/>
      <c r="C99" s="221"/>
      <c r="D99" s="222" t="s">
        <v>71</v>
      </c>
      <c r="E99" s="223" t="s">
        <v>137</v>
      </c>
      <c r="F99" s="223" t="s">
        <v>138</v>
      </c>
      <c r="G99" s="221"/>
      <c r="H99" s="221"/>
      <c r="I99" s="224"/>
      <c r="J99" s="225">
        <f>BK99</f>
        <v>0</v>
      </c>
      <c r="K99" s="221"/>
      <c r="L99" s="226"/>
      <c r="M99" s="227"/>
      <c r="N99" s="228"/>
      <c r="O99" s="228"/>
      <c r="P99" s="229">
        <f>P100+P113+P117+P200+P246+P256</f>
        <v>0</v>
      </c>
      <c r="Q99" s="228"/>
      <c r="R99" s="229">
        <f>R100+R113+R117+R200+R246+R256</f>
        <v>14.627982952000005</v>
      </c>
      <c r="S99" s="228"/>
      <c r="T99" s="230">
        <f>T100+T113+T117+T200+T246+T256</f>
        <v>11.94556</v>
      </c>
      <c r="AR99" s="231" t="s">
        <v>76</v>
      </c>
      <c r="AT99" s="232" t="s">
        <v>71</v>
      </c>
      <c r="AU99" s="232" t="s">
        <v>72</v>
      </c>
      <c r="AY99" s="231" t="s">
        <v>139</v>
      </c>
      <c r="BK99" s="233">
        <f>BK100+BK113+BK117+BK200+BK246+BK256</f>
        <v>0</v>
      </c>
    </row>
    <row r="100" s="11" customFormat="1" ht="19.92" customHeight="1">
      <c r="B100" s="220"/>
      <c r="C100" s="221"/>
      <c r="D100" s="222" t="s">
        <v>71</v>
      </c>
      <c r="E100" s="234" t="s">
        <v>140</v>
      </c>
      <c r="F100" s="234" t="s">
        <v>141</v>
      </c>
      <c r="G100" s="221"/>
      <c r="H100" s="221"/>
      <c r="I100" s="224"/>
      <c r="J100" s="235">
        <f>BK100</f>
        <v>0</v>
      </c>
      <c r="K100" s="221"/>
      <c r="L100" s="226"/>
      <c r="M100" s="227"/>
      <c r="N100" s="228"/>
      <c r="O100" s="228"/>
      <c r="P100" s="229">
        <f>SUM(P101:P112)</f>
        <v>0</v>
      </c>
      <c r="Q100" s="228"/>
      <c r="R100" s="229">
        <f>SUM(R101:R112)</f>
        <v>4.5970000000000004</v>
      </c>
      <c r="S100" s="228"/>
      <c r="T100" s="230">
        <f>SUM(T101:T112)</f>
        <v>0</v>
      </c>
      <c r="AR100" s="231" t="s">
        <v>76</v>
      </c>
      <c r="AT100" s="232" t="s">
        <v>71</v>
      </c>
      <c r="AU100" s="232" t="s">
        <v>76</v>
      </c>
      <c r="AY100" s="231" t="s">
        <v>139</v>
      </c>
      <c r="BK100" s="233">
        <f>SUM(BK101:BK112)</f>
        <v>0</v>
      </c>
    </row>
    <row r="101" s="1" customFormat="1" ht="22.8" customHeight="1">
      <c r="B101" s="47"/>
      <c r="C101" s="236" t="s">
        <v>76</v>
      </c>
      <c r="D101" s="236" t="s">
        <v>142</v>
      </c>
      <c r="E101" s="237" t="s">
        <v>143</v>
      </c>
      <c r="F101" s="238" t="s">
        <v>144</v>
      </c>
      <c r="G101" s="239" t="s">
        <v>145</v>
      </c>
      <c r="H101" s="240">
        <v>5</v>
      </c>
      <c r="I101" s="241"/>
      <c r="J101" s="242">
        <f>ROUND(I101*H101,2)</f>
        <v>0</v>
      </c>
      <c r="K101" s="238" t="s">
        <v>146</v>
      </c>
      <c r="L101" s="73"/>
      <c r="M101" s="243" t="s">
        <v>21</v>
      </c>
      <c r="N101" s="244" t="s">
        <v>44</v>
      </c>
      <c r="O101" s="48"/>
      <c r="P101" s="245">
        <f>O101*H101</f>
        <v>0</v>
      </c>
      <c r="Q101" s="245">
        <v>0.18142</v>
      </c>
      <c r="R101" s="245">
        <f>Q101*H101</f>
        <v>0.90710000000000002</v>
      </c>
      <c r="S101" s="245">
        <v>0</v>
      </c>
      <c r="T101" s="246">
        <f>S101*H101</f>
        <v>0</v>
      </c>
      <c r="AR101" s="25" t="s">
        <v>147</v>
      </c>
      <c r="AT101" s="25" t="s">
        <v>142</v>
      </c>
      <c r="AU101" s="25" t="s">
        <v>84</v>
      </c>
      <c r="AY101" s="25" t="s">
        <v>139</v>
      </c>
      <c r="BE101" s="247">
        <f>IF(N101="základní",J101,0)</f>
        <v>0</v>
      </c>
      <c r="BF101" s="247">
        <f>IF(N101="snížená",J101,0)</f>
        <v>0</v>
      </c>
      <c r="BG101" s="247">
        <f>IF(N101="zákl. přenesená",J101,0)</f>
        <v>0</v>
      </c>
      <c r="BH101" s="247">
        <f>IF(N101="sníž. přenesená",J101,0)</f>
        <v>0</v>
      </c>
      <c r="BI101" s="247">
        <f>IF(N101="nulová",J101,0)</f>
        <v>0</v>
      </c>
      <c r="BJ101" s="25" t="s">
        <v>84</v>
      </c>
      <c r="BK101" s="247">
        <f>ROUND(I101*H101,2)</f>
        <v>0</v>
      </c>
      <c r="BL101" s="25" t="s">
        <v>147</v>
      </c>
      <c r="BM101" s="25" t="s">
        <v>148</v>
      </c>
    </row>
    <row r="102" s="12" customFormat="1">
      <c r="B102" s="248"/>
      <c r="C102" s="249"/>
      <c r="D102" s="250" t="s">
        <v>149</v>
      </c>
      <c r="E102" s="251" t="s">
        <v>21</v>
      </c>
      <c r="F102" s="252" t="s">
        <v>150</v>
      </c>
      <c r="G102" s="249"/>
      <c r="H102" s="251" t="s">
        <v>21</v>
      </c>
      <c r="I102" s="253"/>
      <c r="J102" s="249"/>
      <c r="K102" s="249"/>
      <c r="L102" s="254"/>
      <c r="M102" s="255"/>
      <c r="N102" s="256"/>
      <c r="O102" s="256"/>
      <c r="P102" s="256"/>
      <c r="Q102" s="256"/>
      <c r="R102" s="256"/>
      <c r="S102" s="256"/>
      <c r="T102" s="257"/>
      <c r="AT102" s="258" t="s">
        <v>149</v>
      </c>
      <c r="AU102" s="258" t="s">
        <v>84</v>
      </c>
      <c r="AV102" s="12" t="s">
        <v>76</v>
      </c>
      <c r="AW102" s="12" t="s">
        <v>35</v>
      </c>
      <c r="AX102" s="12" t="s">
        <v>72</v>
      </c>
      <c r="AY102" s="258" t="s">
        <v>139</v>
      </c>
    </row>
    <row r="103" s="13" customFormat="1">
      <c r="B103" s="259"/>
      <c r="C103" s="260"/>
      <c r="D103" s="250" t="s">
        <v>149</v>
      </c>
      <c r="E103" s="261" t="s">
        <v>21</v>
      </c>
      <c r="F103" s="262" t="s">
        <v>151</v>
      </c>
      <c r="G103" s="260"/>
      <c r="H103" s="263">
        <v>5</v>
      </c>
      <c r="I103" s="264"/>
      <c r="J103" s="260"/>
      <c r="K103" s="260"/>
      <c r="L103" s="265"/>
      <c r="M103" s="266"/>
      <c r="N103" s="267"/>
      <c r="O103" s="267"/>
      <c r="P103" s="267"/>
      <c r="Q103" s="267"/>
      <c r="R103" s="267"/>
      <c r="S103" s="267"/>
      <c r="T103" s="268"/>
      <c r="AT103" s="269" t="s">
        <v>149</v>
      </c>
      <c r="AU103" s="269" t="s">
        <v>84</v>
      </c>
      <c r="AV103" s="13" t="s">
        <v>84</v>
      </c>
      <c r="AW103" s="13" t="s">
        <v>35</v>
      </c>
      <c r="AX103" s="13" t="s">
        <v>76</v>
      </c>
      <c r="AY103" s="269" t="s">
        <v>139</v>
      </c>
    </row>
    <row r="104" s="1" customFormat="1" ht="22.8" customHeight="1">
      <c r="B104" s="47"/>
      <c r="C104" s="236" t="s">
        <v>84</v>
      </c>
      <c r="D104" s="236" t="s">
        <v>142</v>
      </c>
      <c r="E104" s="237" t="s">
        <v>152</v>
      </c>
      <c r="F104" s="238" t="s">
        <v>153</v>
      </c>
      <c r="G104" s="239" t="s">
        <v>145</v>
      </c>
      <c r="H104" s="240">
        <v>3</v>
      </c>
      <c r="I104" s="241"/>
      <c r="J104" s="242">
        <f>ROUND(I104*H104,2)</f>
        <v>0</v>
      </c>
      <c r="K104" s="238" t="s">
        <v>146</v>
      </c>
      <c r="L104" s="73"/>
      <c r="M104" s="243" t="s">
        <v>21</v>
      </c>
      <c r="N104" s="244" t="s">
        <v>44</v>
      </c>
      <c r="O104" s="48"/>
      <c r="P104" s="245">
        <f>O104*H104</f>
        <v>0</v>
      </c>
      <c r="Q104" s="245">
        <v>0.046940000000000003</v>
      </c>
      <c r="R104" s="245">
        <f>Q104*H104</f>
        <v>0.14082</v>
      </c>
      <c r="S104" s="245">
        <v>0</v>
      </c>
      <c r="T104" s="246">
        <f>S104*H104</f>
        <v>0</v>
      </c>
      <c r="AR104" s="25" t="s">
        <v>147</v>
      </c>
      <c r="AT104" s="25" t="s">
        <v>142</v>
      </c>
      <c r="AU104" s="25" t="s">
        <v>84</v>
      </c>
      <c r="AY104" s="25" t="s">
        <v>139</v>
      </c>
      <c r="BE104" s="247">
        <f>IF(N104="základní",J104,0)</f>
        <v>0</v>
      </c>
      <c r="BF104" s="247">
        <f>IF(N104="snížená",J104,0)</f>
        <v>0</v>
      </c>
      <c r="BG104" s="247">
        <f>IF(N104="zákl. přenesená",J104,0)</f>
        <v>0</v>
      </c>
      <c r="BH104" s="247">
        <f>IF(N104="sníž. přenesená",J104,0)</f>
        <v>0</v>
      </c>
      <c r="BI104" s="247">
        <f>IF(N104="nulová",J104,0)</f>
        <v>0</v>
      </c>
      <c r="BJ104" s="25" t="s">
        <v>84</v>
      </c>
      <c r="BK104" s="247">
        <f>ROUND(I104*H104,2)</f>
        <v>0</v>
      </c>
      <c r="BL104" s="25" t="s">
        <v>147</v>
      </c>
      <c r="BM104" s="25" t="s">
        <v>154</v>
      </c>
    </row>
    <row r="105" s="12" customFormat="1">
      <c r="B105" s="248"/>
      <c r="C105" s="249"/>
      <c r="D105" s="250" t="s">
        <v>149</v>
      </c>
      <c r="E105" s="251" t="s">
        <v>21</v>
      </c>
      <c r="F105" s="252" t="s">
        <v>150</v>
      </c>
      <c r="G105" s="249"/>
      <c r="H105" s="251" t="s">
        <v>21</v>
      </c>
      <c r="I105" s="253"/>
      <c r="J105" s="249"/>
      <c r="K105" s="249"/>
      <c r="L105" s="254"/>
      <c r="M105" s="255"/>
      <c r="N105" s="256"/>
      <c r="O105" s="256"/>
      <c r="P105" s="256"/>
      <c r="Q105" s="256"/>
      <c r="R105" s="256"/>
      <c r="S105" s="256"/>
      <c r="T105" s="257"/>
      <c r="AT105" s="258" t="s">
        <v>149</v>
      </c>
      <c r="AU105" s="258" t="s">
        <v>84</v>
      </c>
      <c r="AV105" s="12" t="s">
        <v>76</v>
      </c>
      <c r="AW105" s="12" t="s">
        <v>35</v>
      </c>
      <c r="AX105" s="12" t="s">
        <v>72</v>
      </c>
      <c r="AY105" s="258" t="s">
        <v>139</v>
      </c>
    </row>
    <row r="106" s="13" customFormat="1">
      <c r="B106" s="259"/>
      <c r="C106" s="260"/>
      <c r="D106" s="250" t="s">
        <v>149</v>
      </c>
      <c r="E106" s="261" t="s">
        <v>21</v>
      </c>
      <c r="F106" s="262" t="s">
        <v>140</v>
      </c>
      <c r="G106" s="260"/>
      <c r="H106" s="263">
        <v>3</v>
      </c>
      <c r="I106" s="264"/>
      <c r="J106" s="260"/>
      <c r="K106" s="260"/>
      <c r="L106" s="265"/>
      <c r="M106" s="266"/>
      <c r="N106" s="267"/>
      <c r="O106" s="267"/>
      <c r="P106" s="267"/>
      <c r="Q106" s="267"/>
      <c r="R106" s="267"/>
      <c r="S106" s="267"/>
      <c r="T106" s="268"/>
      <c r="AT106" s="269" t="s">
        <v>149</v>
      </c>
      <c r="AU106" s="269" t="s">
        <v>84</v>
      </c>
      <c r="AV106" s="13" t="s">
        <v>84</v>
      </c>
      <c r="AW106" s="13" t="s">
        <v>35</v>
      </c>
      <c r="AX106" s="13" t="s">
        <v>76</v>
      </c>
      <c r="AY106" s="269" t="s">
        <v>139</v>
      </c>
    </row>
    <row r="107" s="1" customFormat="1" ht="34.2" customHeight="1">
      <c r="B107" s="47"/>
      <c r="C107" s="236" t="s">
        <v>140</v>
      </c>
      <c r="D107" s="236" t="s">
        <v>142</v>
      </c>
      <c r="E107" s="237" t="s">
        <v>155</v>
      </c>
      <c r="F107" s="238" t="s">
        <v>156</v>
      </c>
      <c r="G107" s="239" t="s">
        <v>157</v>
      </c>
      <c r="H107" s="240">
        <v>34</v>
      </c>
      <c r="I107" s="241"/>
      <c r="J107" s="242">
        <f>ROUND(I107*H107,2)</f>
        <v>0</v>
      </c>
      <c r="K107" s="238" t="s">
        <v>146</v>
      </c>
      <c r="L107" s="73"/>
      <c r="M107" s="243" t="s">
        <v>21</v>
      </c>
      <c r="N107" s="244" t="s">
        <v>44</v>
      </c>
      <c r="O107" s="48"/>
      <c r="P107" s="245">
        <f>O107*H107</f>
        <v>0</v>
      </c>
      <c r="Q107" s="245">
        <v>0.10421999999999999</v>
      </c>
      <c r="R107" s="245">
        <f>Q107*H107</f>
        <v>3.5434799999999997</v>
      </c>
      <c r="S107" s="245">
        <v>0</v>
      </c>
      <c r="T107" s="246">
        <f>S107*H107</f>
        <v>0</v>
      </c>
      <c r="AR107" s="25" t="s">
        <v>147</v>
      </c>
      <c r="AT107" s="25" t="s">
        <v>142</v>
      </c>
      <c r="AU107" s="25" t="s">
        <v>84</v>
      </c>
      <c r="AY107" s="25" t="s">
        <v>139</v>
      </c>
      <c r="BE107" s="247">
        <f>IF(N107="základní",J107,0)</f>
        <v>0</v>
      </c>
      <c r="BF107" s="247">
        <f>IF(N107="snížená",J107,0)</f>
        <v>0</v>
      </c>
      <c r="BG107" s="247">
        <f>IF(N107="zákl. přenesená",J107,0)</f>
        <v>0</v>
      </c>
      <c r="BH107" s="247">
        <f>IF(N107="sníž. přenesená",J107,0)</f>
        <v>0</v>
      </c>
      <c r="BI107" s="247">
        <f>IF(N107="nulová",J107,0)</f>
        <v>0</v>
      </c>
      <c r="BJ107" s="25" t="s">
        <v>84</v>
      </c>
      <c r="BK107" s="247">
        <f>ROUND(I107*H107,2)</f>
        <v>0</v>
      </c>
      <c r="BL107" s="25" t="s">
        <v>147</v>
      </c>
      <c r="BM107" s="25" t="s">
        <v>158</v>
      </c>
    </row>
    <row r="108" s="12" customFormat="1">
      <c r="B108" s="248"/>
      <c r="C108" s="249"/>
      <c r="D108" s="250" t="s">
        <v>149</v>
      </c>
      <c r="E108" s="251" t="s">
        <v>21</v>
      </c>
      <c r="F108" s="252" t="s">
        <v>150</v>
      </c>
      <c r="G108" s="249"/>
      <c r="H108" s="251" t="s">
        <v>21</v>
      </c>
      <c r="I108" s="253"/>
      <c r="J108" s="249"/>
      <c r="K108" s="249"/>
      <c r="L108" s="254"/>
      <c r="M108" s="255"/>
      <c r="N108" s="256"/>
      <c r="O108" s="256"/>
      <c r="P108" s="256"/>
      <c r="Q108" s="256"/>
      <c r="R108" s="256"/>
      <c r="S108" s="256"/>
      <c r="T108" s="257"/>
      <c r="AT108" s="258" t="s">
        <v>149</v>
      </c>
      <c r="AU108" s="258" t="s">
        <v>84</v>
      </c>
      <c r="AV108" s="12" t="s">
        <v>76</v>
      </c>
      <c r="AW108" s="12" t="s">
        <v>35</v>
      </c>
      <c r="AX108" s="12" t="s">
        <v>72</v>
      </c>
      <c r="AY108" s="258" t="s">
        <v>139</v>
      </c>
    </row>
    <row r="109" s="13" customFormat="1">
      <c r="B109" s="259"/>
      <c r="C109" s="260"/>
      <c r="D109" s="250" t="s">
        <v>149</v>
      </c>
      <c r="E109" s="261" t="s">
        <v>21</v>
      </c>
      <c r="F109" s="262" t="s">
        <v>159</v>
      </c>
      <c r="G109" s="260"/>
      <c r="H109" s="263">
        <v>34</v>
      </c>
      <c r="I109" s="264"/>
      <c r="J109" s="260"/>
      <c r="K109" s="260"/>
      <c r="L109" s="265"/>
      <c r="M109" s="266"/>
      <c r="N109" s="267"/>
      <c r="O109" s="267"/>
      <c r="P109" s="267"/>
      <c r="Q109" s="267"/>
      <c r="R109" s="267"/>
      <c r="S109" s="267"/>
      <c r="T109" s="268"/>
      <c r="AT109" s="269" t="s">
        <v>149</v>
      </c>
      <c r="AU109" s="269" t="s">
        <v>84</v>
      </c>
      <c r="AV109" s="13" t="s">
        <v>84</v>
      </c>
      <c r="AW109" s="13" t="s">
        <v>35</v>
      </c>
      <c r="AX109" s="13" t="s">
        <v>76</v>
      </c>
      <c r="AY109" s="269" t="s">
        <v>139</v>
      </c>
    </row>
    <row r="110" s="1" customFormat="1" ht="22.8" customHeight="1">
      <c r="B110" s="47"/>
      <c r="C110" s="236" t="s">
        <v>147</v>
      </c>
      <c r="D110" s="236" t="s">
        <v>142</v>
      </c>
      <c r="E110" s="237" t="s">
        <v>160</v>
      </c>
      <c r="F110" s="238" t="s">
        <v>161</v>
      </c>
      <c r="G110" s="239" t="s">
        <v>162</v>
      </c>
      <c r="H110" s="240">
        <v>40</v>
      </c>
      <c r="I110" s="241"/>
      <c r="J110" s="242">
        <f>ROUND(I110*H110,2)</f>
        <v>0</v>
      </c>
      <c r="K110" s="238" t="s">
        <v>21</v>
      </c>
      <c r="L110" s="73"/>
      <c r="M110" s="243" t="s">
        <v>21</v>
      </c>
      <c r="N110" s="244" t="s">
        <v>44</v>
      </c>
      <c r="O110" s="48"/>
      <c r="P110" s="245">
        <f>O110*H110</f>
        <v>0</v>
      </c>
      <c r="Q110" s="245">
        <v>0.00013999999999999999</v>
      </c>
      <c r="R110" s="245">
        <f>Q110*H110</f>
        <v>0.0055999999999999991</v>
      </c>
      <c r="S110" s="245">
        <v>0</v>
      </c>
      <c r="T110" s="246">
        <f>S110*H110</f>
        <v>0</v>
      </c>
      <c r="AR110" s="25" t="s">
        <v>147</v>
      </c>
      <c r="AT110" s="25" t="s">
        <v>142</v>
      </c>
      <c r="AU110" s="25" t="s">
        <v>84</v>
      </c>
      <c r="AY110" s="25" t="s">
        <v>139</v>
      </c>
      <c r="BE110" s="247">
        <f>IF(N110="základní",J110,0)</f>
        <v>0</v>
      </c>
      <c r="BF110" s="247">
        <f>IF(N110="snížená",J110,0)</f>
        <v>0</v>
      </c>
      <c r="BG110" s="247">
        <f>IF(N110="zákl. přenesená",J110,0)</f>
        <v>0</v>
      </c>
      <c r="BH110" s="247">
        <f>IF(N110="sníž. přenesená",J110,0)</f>
        <v>0</v>
      </c>
      <c r="BI110" s="247">
        <f>IF(N110="nulová",J110,0)</f>
        <v>0</v>
      </c>
      <c r="BJ110" s="25" t="s">
        <v>84</v>
      </c>
      <c r="BK110" s="247">
        <f>ROUND(I110*H110,2)</f>
        <v>0</v>
      </c>
      <c r="BL110" s="25" t="s">
        <v>147</v>
      </c>
      <c r="BM110" s="25" t="s">
        <v>163</v>
      </c>
    </row>
    <row r="111" s="12" customFormat="1">
      <c r="B111" s="248"/>
      <c r="C111" s="249"/>
      <c r="D111" s="250" t="s">
        <v>149</v>
      </c>
      <c r="E111" s="251" t="s">
        <v>21</v>
      </c>
      <c r="F111" s="252" t="s">
        <v>150</v>
      </c>
      <c r="G111" s="249"/>
      <c r="H111" s="251" t="s">
        <v>21</v>
      </c>
      <c r="I111" s="253"/>
      <c r="J111" s="249"/>
      <c r="K111" s="249"/>
      <c r="L111" s="254"/>
      <c r="M111" s="255"/>
      <c r="N111" s="256"/>
      <c r="O111" s="256"/>
      <c r="P111" s="256"/>
      <c r="Q111" s="256"/>
      <c r="R111" s="256"/>
      <c r="S111" s="256"/>
      <c r="T111" s="257"/>
      <c r="AT111" s="258" t="s">
        <v>149</v>
      </c>
      <c r="AU111" s="258" t="s">
        <v>84</v>
      </c>
      <c r="AV111" s="12" t="s">
        <v>76</v>
      </c>
      <c r="AW111" s="12" t="s">
        <v>35</v>
      </c>
      <c r="AX111" s="12" t="s">
        <v>72</v>
      </c>
      <c r="AY111" s="258" t="s">
        <v>139</v>
      </c>
    </row>
    <row r="112" s="13" customFormat="1">
      <c r="B112" s="259"/>
      <c r="C112" s="260"/>
      <c r="D112" s="250" t="s">
        <v>149</v>
      </c>
      <c r="E112" s="261" t="s">
        <v>21</v>
      </c>
      <c r="F112" s="262" t="s">
        <v>164</v>
      </c>
      <c r="G112" s="260"/>
      <c r="H112" s="263">
        <v>40</v>
      </c>
      <c r="I112" s="264"/>
      <c r="J112" s="260"/>
      <c r="K112" s="260"/>
      <c r="L112" s="265"/>
      <c r="M112" s="266"/>
      <c r="N112" s="267"/>
      <c r="O112" s="267"/>
      <c r="P112" s="267"/>
      <c r="Q112" s="267"/>
      <c r="R112" s="267"/>
      <c r="S112" s="267"/>
      <c r="T112" s="268"/>
      <c r="AT112" s="269" t="s">
        <v>149</v>
      </c>
      <c r="AU112" s="269" t="s">
        <v>84</v>
      </c>
      <c r="AV112" s="13" t="s">
        <v>84</v>
      </c>
      <c r="AW112" s="13" t="s">
        <v>35</v>
      </c>
      <c r="AX112" s="13" t="s">
        <v>76</v>
      </c>
      <c r="AY112" s="269" t="s">
        <v>139</v>
      </c>
    </row>
    <row r="113" s="11" customFormat="1" ht="29.88" customHeight="1">
      <c r="B113" s="220"/>
      <c r="C113" s="221"/>
      <c r="D113" s="222" t="s">
        <v>71</v>
      </c>
      <c r="E113" s="234" t="s">
        <v>147</v>
      </c>
      <c r="F113" s="234" t="s">
        <v>165</v>
      </c>
      <c r="G113" s="221"/>
      <c r="H113" s="221"/>
      <c r="I113" s="224"/>
      <c r="J113" s="235">
        <f>BK113</f>
        <v>0</v>
      </c>
      <c r="K113" s="221"/>
      <c r="L113" s="226"/>
      <c r="M113" s="227"/>
      <c r="N113" s="228"/>
      <c r="O113" s="228"/>
      <c r="P113" s="229">
        <f>SUM(P114:P116)</f>
        <v>0</v>
      </c>
      <c r="Q113" s="228"/>
      <c r="R113" s="229">
        <f>SUM(R114:R116)</f>
        <v>0.85611135999999999</v>
      </c>
      <c r="S113" s="228"/>
      <c r="T113" s="230">
        <f>SUM(T114:T116)</f>
        <v>0</v>
      </c>
      <c r="AR113" s="231" t="s">
        <v>76</v>
      </c>
      <c r="AT113" s="232" t="s">
        <v>71</v>
      </c>
      <c r="AU113" s="232" t="s">
        <v>76</v>
      </c>
      <c r="AY113" s="231" t="s">
        <v>139</v>
      </c>
      <c r="BK113" s="233">
        <f>SUM(BK114:BK116)</f>
        <v>0</v>
      </c>
    </row>
    <row r="114" s="1" customFormat="1" ht="45.6" customHeight="1">
      <c r="B114" s="47"/>
      <c r="C114" s="236" t="s">
        <v>151</v>
      </c>
      <c r="D114" s="236" t="s">
        <v>142</v>
      </c>
      <c r="E114" s="237" t="s">
        <v>166</v>
      </c>
      <c r="F114" s="238" t="s">
        <v>167</v>
      </c>
      <c r="G114" s="239" t="s">
        <v>145</v>
      </c>
      <c r="H114" s="240">
        <v>16</v>
      </c>
      <c r="I114" s="241"/>
      <c r="J114" s="242">
        <f>ROUND(I114*H114,2)</f>
        <v>0</v>
      </c>
      <c r="K114" s="238" t="s">
        <v>146</v>
      </c>
      <c r="L114" s="73"/>
      <c r="M114" s="243" t="s">
        <v>21</v>
      </c>
      <c r="N114" s="244" t="s">
        <v>44</v>
      </c>
      <c r="O114" s="48"/>
      <c r="P114" s="245">
        <f>O114*H114</f>
        <v>0</v>
      </c>
      <c r="Q114" s="245">
        <v>0.053506959999999999</v>
      </c>
      <c r="R114" s="245">
        <f>Q114*H114</f>
        <v>0.85611135999999999</v>
      </c>
      <c r="S114" s="245">
        <v>0</v>
      </c>
      <c r="T114" s="246">
        <f>S114*H114</f>
        <v>0</v>
      </c>
      <c r="AR114" s="25" t="s">
        <v>147</v>
      </c>
      <c r="AT114" s="25" t="s">
        <v>142</v>
      </c>
      <c r="AU114" s="25" t="s">
        <v>84</v>
      </c>
      <c r="AY114" s="25" t="s">
        <v>139</v>
      </c>
      <c r="BE114" s="247">
        <f>IF(N114="základní",J114,0)</f>
        <v>0</v>
      </c>
      <c r="BF114" s="247">
        <f>IF(N114="snížená",J114,0)</f>
        <v>0</v>
      </c>
      <c r="BG114" s="247">
        <f>IF(N114="zákl. přenesená",J114,0)</f>
        <v>0</v>
      </c>
      <c r="BH114" s="247">
        <f>IF(N114="sníž. přenesená",J114,0)</f>
        <v>0</v>
      </c>
      <c r="BI114" s="247">
        <f>IF(N114="nulová",J114,0)</f>
        <v>0</v>
      </c>
      <c r="BJ114" s="25" t="s">
        <v>84</v>
      </c>
      <c r="BK114" s="247">
        <f>ROUND(I114*H114,2)</f>
        <v>0</v>
      </c>
      <c r="BL114" s="25" t="s">
        <v>147</v>
      </c>
      <c r="BM114" s="25" t="s">
        <v>168</v>
      </c>
    </row>
    <row r="115" s="12" customFormat="1">
      <c r="B115" s="248"/>
      <c r="C115" s="249"/>
      <c r="D115" s="250" t="s">
        <v>149</v>
      </c>
      <c r="E115" s="251" t="s">
        <v>21</v>
      </c>
      <c r="F115" s="252" t="s">
        <v>150</v>
      </c>
      <c r="G115" s="249"/>
      <c r="H115" s="251" t="s">
        <v>21</v>
      </c>
      <c r="I115" s="253"/>
      <c r="J115" s="249"/>
      <c r="K115" s="249"/>
      <c r="L115" s="254"/>
      <c r="M115" s="255"/>
      <c r="N115" s="256"/>
      <c r="O115" s="256"/>
      <c r="P115" s="256"/>
      <c r="Q115" s="256"/>
      <c r="R115" s="256"/>
      <c r="S115" s="256"/>
      <c r="T115" s="257"/>
      <c r="AT115" s="258" t="s">
        <v>149</v>
      </c>
      <c r="AU115" s="258" t="s">
        <v>84</v>
      </c>
      <c r="AV115" s="12" t="s">
        <v>76</v>
      </c>
      <c r="AW115" s="12" t="s">
        <v>35</v>
      </c>
      <c r="AX115" s="12" t="s">
        <v>72</v>
      </c>
      <c r="AY115" s="258" t="s">
        <v>139</v>
      </c>
    </row>
    <row r="116" s="13" customFormat="1">
      <c r="B116" s="259"/>
      <c r="C116" s="260"/>
      <c r="D116" s="250" t="s">
        <v>149</v>
      </c>
      <c r="E116" s="261" t="s">
        <v>21</v>
      </c>
      <c r="F116" s="262" t="s">
        <v>169</v>
      </c>
      <c r="G116" s="260"/>
      <c r="H116" s="263">
        <v>16</v>
      </c>
      <c r="I116" s="264"/>
      <c r="J116" s="260"/>
      <c r="K116" s="260"/>
      <c r="L116" s="265"/>
      <c r="M116" s="266"/>
      <c r="N116" s="267"/>
      <c r="O116" s="267"/>
      <c r="P116" s="267"/>
      <c r="Q116" s="267"/>
      <c r="R116" s="267"/>
      <c r="S116" s="267"/>
      <c r="T116" s="268"/>
      <c r="AT116" s="269" t="s">
        <v>149</v>
      </c>
      <c r="AU116" s="269" t="s">
        <v>84</v>
      </c>
      <c r="AV116" s="13" t="s">
        <v>84</v>
      </c>
      <c r="AW116" s="13" t="s">
        <v>35</v>
      </c>
      <c r="AX116" s="13" t="s">
        <v>76</v>
      </c>
      <c r="AY116" s="269" t="s">
        <v>139</v>
      </c>
    </row>
    <row r="117" s="11" customFormat="1" ht="29.88" customHeight="1">
      <c r="B117" s="220"/>
      <c r="C117" s="221"/>
      <c r="D117" s="222" t="s">
        <v>71</v>
      </c>
      <c r="E117" s="234" t="s">
        <v>170</v>
      </c>
      <c r="F117" s="234" t="s">
        <v>171</v>
      </c>
      <c r="G117" s="221"/>
      <c r="H117" s="221"/>
      <c r="I117" s="224"/>
      <c r="J117" s="235">
        <f>BK117</f>
        <v>0</v>
      </c>
      <c r="K117" s="221"/>
      <c r="L117" s="226"/>
      <c r="M117" s="227"/>
      <c r="N117" s="228"/>
      <c r="O117" s="228"/>
      <c r="P117" s="229">
        <f>SUM(P118:P199)</f>
        <v>0</v>
      </c>
      <c r="Q117" s="228"/>
      <c r="R117" s="229">
        <f>SUM(R118:R199)</f>
        <v>9.1474099920000036</v>
      </c>
      <c r="S117" s="228"/>
      <c r="T117" s="230">
        <f>SUM(T118:T199)</f>
        <v>0</v>
      </c>
      <c r="AR117" s="231" t="s">
        <v>76</v>
      </c>
      <c r="AT117" s="232" t="s">
        <v>71</v>
      </c>
      <c r="AU117" s="232" t="s">
        <v>76</v>
      </c>
      <c r="AY117" s="231" t="s">
        <v>139</v>
      </c>
      <c r="BK117" s="233">
        <f>SUM(BK118:BK199)</f>
        <v>0</v>
      </c>
    </row>
    <row r="118" s="1" customFormat="1" ht="22.8" customHeight="1">
      <c r="B118" s="47"/>
      <c r="C118" s="236" t="s">
        <v>170</v>
      </c>
      <c r="D118" s="236" t="s">
        <v>142</v>
      </c>
      <c r="E118" s="237" t="s">
        <v>172</v>
      </c>
      <c r="F118" s="238" t="s">
        <v>173</v>
      </c>
      <c r="G118" s="239" t="s">
        <v>157</v>
      </c>
      <c r="H118" s="240">
        <v>14.872</v>
      </c>
      <c r="I118" s="241"/>
      <c r="J118" s="242">
        <f>ROUND(I118*H118,2)</f>
        <v>0</v>
      </c>
      <c r="K118" s="238" t="s">
        <v>146</v>
      </c>
      <c r="L118" s="73"/>
      <c r="M118" s="243" t="s">
        <v>21</v>
      </c>
      <c r="N118" s="244" t="s">
        <v>44</v>
      </c>
      <c r="O118" s="48"/>
      <c r="P118" s="245">
        <f>O118*H118</f>
        <v>0</v>
      </c>
      <c r="Q118" s="245">
        <v>0.00025999999999999998</v>
      </c>
      <c r="R118" s="245">
        <f>Q118*H118</f>
        <v>0.0038667199999999997</v>
      </c>
      <c r="S118" s="245">
        <v>0</v>
      </c>
      <c r="T118" s="246">
        <f>S118*H118</f>
        <v>0</v>
      </c>
      <c r="AR118" s="25" t="s">
        <v>147</v>
      </c>
      <c r="AT118" s="25" t="s">
        <v>142</v>
      </c>
      <c r="AU118" s="25" t="s">
        <v>84</v>
      </c>
      <c r="AY118" s="25" t="s">
        <v>139</v>
      </c>
      <c r="BE118" s="247">
        <f>IF(N118="základní",J118,0)</f>
        <v>0</v>
      </c>
      <c r="BF118" s="247">
        <f>IF(N118="snížená",J118,0)</f>
        <v>0</v>
      </c>
      <c r="BG118" s="247">
        <f>IF(N118="zákl. přenesená",J118,0)</f>
        <v>0</v>
      </c>
      <c r="BH118" s="247">
        <f>IF(N118="sníž. přenesená",J118,0)</f>
        <v>0</v>
      </c>
      <c r="BI118" s="247">
        <f>IF(N118="nulová",J118,0)</f>
        <v>0</v>
      </c>
      <c r="BJ118" s="25" t="s">
        <v>84</v>
      </c>
      <c r="BK118" s="247">
        <f>ROUND(I118*H118,2)</f>
        <v>0</v>
      </c>
      <c r="BL118" s="25" t="s">
        <v>147</v>
      </c>
      <c r="BM118" s="25" t="s">
        <v>174</v>
      </c>
    </row>
    <row r="119" s="12" customFormat="1">
      <c r="B119" s="248"/>
      <c r="C119" s="249"/>
      <c r="D119" s="250" t="s">
        <v>149</v>
      </c>
      <c r="E119" s="251" t="s">
        <v>21</v>
      </c>
      <c r="F119" s="252" t="s">
        <v>150</v>
      </c>
      <c r="G119" s="249"/>
      <c r="H119" s="251" t="s">
        <v>21</v>
      </c>
      <c r="I119" s="253"/>
      <c r="J119" s="249"/>
      <c r="K119" s="249"/>
      <c r="L119" s="254"/>
      <c r="M119" s="255"/>
      <c r="N119" s="256"/>
      <c r="O119" s="256"/>
      <c r="P119" s="256"/>
      <c r="Q119" s="256"/>
      <c r="R119" s="256"/>
      <c r="S119" s="256"/>
      <c r="T119" s="257"/>
      <c r="AT119" s="258" t="s">
        <v>149</v>
      </c>
      <c r="AU119" s="258" t="s">
        <v>84</v>
      </c>
      <c r="AV119" s="12" t="s">
        <v>76</v>
      </c>
      <c r="AW119" s="12" t="s">
        <v>35</v>
      </c>
      <c r="AX119" s="12" t="s">
        <v>72</v>
      </c>
      <c r="AY119" s="258" t="s">
        <v>139</v>
      </c>
    </row>
    <row r="120" s="13" customFormat="1">
      <c r="B120" s="259"/>
      <c r="C120" s="260"/>
      <c r="D120" s="250" t="s">
        <v>149</v>
      </c>
      <c r="E120" s="261" t="s">
        <v>21</v>
      </c>
      <c r="F120" s="262" t="s">
        <v>175</v>
      </c>
      <c r="G120" s="260"/>
      <c r="H120" s="263">
        <v>14.872</v>
      </c>
      <c r="I120" s="264"/>
      <c r="J120" s="260"/>
      <c r="K120" s="260"/>
      <c r="L120" s="265"/>
      <c r="M120" s="266"/>
      <c r="N120" s="267"/>
      <c r="O120" s="267"/>
      <c r="P120" s="267"/>
      <c r="Q120" s="267"/>
      <c r="R120" s="267"/>
      <c r="S120" s="267"/>
      <c r="T120" s="268"/>
      <c r="AT120" s="269" t="s">
        <v>149</v>
      </c>
      <c r="AU120" s="269" t="s">
        <v>84</v>
      </c>
      <c r="AV120" s="13" t="s">
        <v>84</v>
      </c>
      <c r="AW120" s="13" t="s">
        <v>35</v>
      </c>
      <c r="AX120" s="13" t="s">
        <v>76</v>
      </c>
      <c r="AY120" s="269" t="s">
        <v>139</v>
      </c>
    </row>
    <row r="121" s="1" customFormat="1" ht="34.2" customHeight="1">
      <c r="B121" s="47"/>
      <c r="C121" s="236" t="s">
        <v>176</v>
      </c>
      <c r="D121" s="236" t="s">
        <v>142</v>
      </c>
      <c r="E121" s="237" t="s">
        <v>177</v>
      </c>
      <c r="F121" s="238" t="s">
        <v>178</v>
      </c>
      <c r="G121" s="239" t="s">
        <v>157</v>
      </c>
      <c r="H121" s="240">
        <v>148.72</v>
      </c>
      <c r="I121" s="241"/>
      <c r="J121" s="242">
        <f>ROUND(I121*H121,2)</f>
        <v>0</v>
      </c>
      <c r="K121" s="238" t="s">
        <v>146</v>
      </c>
      <c r="L121" s="73"/>
      <c r="M121" s="243" t="s">
        <v>21</v>
      </c>
      <c r="N121" s="244" t="s">
        <v>44</v>
      </c>
      <c r="O121" s="48"/>
      <c r="P121" s="245">
        <f>O121*H121</f>
        <v>0</v>
      </c>
      <c r="Q121" s="245">
        <v>0.0057000000000000002</v>
      </c>
      <c r="R121" s="245">
        <f>Q121*H121</f>
        <v>0.84770400000000001</v>
      </c>
      <c r="S121" s="245">
        <v>0</v>
      </c>
      <c r="T121" s="246">
        <f>S121*H121</f>
        <v>0</v>
      </c>
      <c r="AR121" s="25" t="s">
        <v>147</v>
      </c>
      <c r="AT121" s="25" t="s">
        <v>142</v>
      </c>
      <c r="AU121" s="25" t="s">
        <v>84</v>
      </c>
      <c r="AY121" s="25" t="s">
        <v>139</v>
      </c>
      <c r="BE121" s="247">
        <f>IF(N121="základní",J121,0)</f>
        <v>0</v>
      </c>
      <c r="BF121" s="247">
        <f>IF(N121="snížená",J121,0)</f>
        <v>0</v>
      </c>
      <c r="BG121" s="247">
        <f>IF(N121="zákl. přenesená",J121,0)</f>
        <v>0</v>
      </c>
      <c r="BH121" s="247">
        <f>IF(N121="sníž. přenesená",J121,0)</f>
        <v>0</v>
      </c>
      <c r="BI121" s="247">
        <f>IF(N121="nulová",J121,0)</f>
        <v>0</v>
      </c>
      <c r="BJ121" s="25" t="s">
        <v>84</v>
      </c>
      <c r="BK121" s="247">
        <f>ROUND(I121*H121,2)</f>
        <v>0</v>
      </c>
      <c r="BL121" s="25" t="s">
        <v>147</v>
      </c>
      <c r="BM121" s="25" t="s">
        <v>179</v>
      </c>
    </row>
    <row r="122" s="1" customFormat="1">
      <c r="B122" s="47"/>
      <c r="C122" s="75"/>
      <c r="D122" s="250" t="s">
        <v>180</v>
      </c>
      <c r="E122" s="75"/>
      <c r="F122" s="270" t="s">
        <v>181</v>
      </c>
      <c r="G122" s="75"/>
      <c r="H122" s="75"/>
      <c r="I122" s="204"/>
      <c r="J122" s="75"/>
      <c r="K122" s="75"/>
      <c r="L122" s="73"/>
      <c r="M122" s="271"/>
      <c r="N122" s="48"/>
      <c r="O122" s="48"/>
      <c r="P122" s="48"/>
      <c r="Q122" s="48"/>
      <c r="R122" s="48"/>
      <c r="S122" s="48"/>
      <c r="T122" s="96"/>
      <c r="AT122" s="25" t="s">
        <v>180</v>
      </c>
      <c r="AU122" s="25" t="s">
        <v>84</v>
      </c>
    </row>
    <row r="123" s="12" customFormat="1">
      <c r="B123" s="248"/>
      <c r="C123" s="249"/>
      <c r="D123" s="250" t="s">
        <v>149</v>
      </c>
      <c r="E123" s="251" t="s">
        <v>21</v>
      </c>
      <c r="F123" s="252" t="s">
        <v>150</v>
      </c>
      <c r="G123" s="249"/>
      <c r="H123" s="251" t="s">
        <v>21</v>
      </c>
      <c r="I123" s="253"/>
      <c r="J123" s="249"/>
      <c r="K123" s="249"/>
      <c r="L123" s="254"/>
      <c r="M123" s="255"/>
      <c r="N123" s="256"/>
      <c r="O123" s="256"/>
      <c r="P123" s="256"/>
      <c r="Q123" s="256"/>
      <c r="R123" s="256"/>
      <c r="S123" s="256"/>
      <c r="T123" s="257"/>
      <c r="AT123" s="258" t="s">
        <v>149</v>
      </c>
      <c r="AU123" s="258" t="s">
        <v>84</v>
      </c>
      <c r="AV123" s="12" t="s">
        <v>76</v>
      </c>
      <c r="AW123" s="12" t="s">
        <v>35</v>
      </c>
      <c r="AX123" s="12" t="s">
        <v>72</v>
      </c>
      <c r="AY123" s="258" t="s">
        <v>139</v>
      </c>
    </row>
    <row r="124" s="13" customFormat="1">
      <c r="B124" s="259"/>
      <c r="C124" s="260"/>
      <c r="D124" s="250" t="s">
        <v>149</v>
      </c>
      <c r="E124" s="261" t="s">
        <v>21</v>
      </c>
      <c r="F124" s="262" t="s">
        <v>182</v>
      </c>
      <c r="G124" s="260"/>
      <c r="H124" s="263">
        <v>56.280000000000001</v>
      </c>
      <c r="I124" s="264"/>
      <c r="J124" s="260"/>
      <c r="K124" s="260"/>
      <c r="L124" s="265"/>
      <c r="M124" s="266"/>
      <c r="N124" s="267"/>
      <c r="O124" s="267"/>
      <c r="P124" s="267"/>
      <c r="Q124" s="267"/>
      <c r="R124" s="267"/>
      <c r="S124" s="267"/>
      <c r="T124" s="268"/>
      <c r="AT124" s="269" t="s">
        <v>149</v>
      </c>
      <c r="AU124" s="269" t="s">
        <v>84</v>
      </c>
      <c r="AV124" s="13" t="s">
        <v>84</v>
      </c>
      <c r="AW124" s="13" t="s">
        <v>35</v>
      </c>
      <c r="AX124" s="13" t="s">
        <v>72</v>
      </c>
      <c r="AY124" s="269" t="s">
        <v>139</v>
      </c>
    </row>
    <row r="125" s="13" customFormat="1">
      <c r="B125" s="259"/>
      <c r="C125" s="260"/>
      <c r="D125" s="250" t="s">
        <v>149</v>
      </c>
      <c r="E125" s="261" t="s">
        <v>21</v>
      </c>
      <c r="F125" s="262" t="s">
        <v>183</v>
      </c>
      <c r="G125" s="260"/>
      <c r="H125" s="263">
        <v>54.600000000000001</v>
      </c>
      <c r="I125" s="264"/>
      <c r="J125" s="260"/>
      <c r="K125" s="260"/>
      <c r="L125" s="265"/>
      <c r="M125" s="266"/>
      <c r="N125" s="267"/>
      <c r="O125" s="267"/>
      <c r="P125" s="267"/>
      <c r="Q125" s="267"/>
      <c r="R125" s="267"/>
      <c r="S125" s="267"/>
      <c r="T125" s="268"/>
      <c r="AT125" s="269" t="s">
        <v>149</v>
      </c>
      <c r="AU125" s="269" t="s">
        <v>84</v>
      </c>
      <c r="AV125" s="13" t="s">
        <v>84</v>
      </c>
      <c r="AW125" s="13" t="s">
        <v>35</v>
      </c>
      <c r="AX125" s="13" t="s">
        <v>72</v>
      </c>
      <c r="AY125" s="269" t="s">
        <v>139</v>
      </c>
    </row>
    <row r="126" s="13" customFormat="1">
      <c r="B126" s="259"/>
      <c r="C126" s="260"/>
      <c r="D126" s="250" t="s">
        <v>149</v>
      </c>
      <c r="E126" s="261" t="s">
        <v>21</v>
      </c>
      <c r="F126" s="262" t="s">
        <v>184</v>
      </c>
      <c r="G126" s="260"/>
      <c r="H126" s="263">
        <v>37.840000000000003</v>
      </c>
      <c r="I126" s="264"/>
      <c r="J126" s="260"/>
      <c r="K126" s="260"/>
      <c r="L126" s="265"/>
      <c r="M126" s="266"/>
      <c r="N126" s="267"/>
      <c r="O126" s="267"/>
      <c r="P126" s="267"/>
      <c r="Q126" s="267"/>
      <c r="R126" s="267"/>
      <c r="S126" s="267"/>
      <c r="T126" s="268"/>
      <c r="AT126" s="269" t="s">
        <v>149</v>
      </c>
      <c r="AU126" s="269" t="s">
        <v>84</v>
      </c>
      <c r="AV126" s="13" t="s">
        <v>84</v>
      </c>
      <c r="AW126" s="13" t="s">
        <v>35</v>
      </c>
      <c r="AX126" s="13" t="s">
        <v>72</v>
      </c>
      <c r="AY126" s="269" t="s">
        <v>139</v>
      </c>
    </row>
    <row r="127" s="14" customFormat="1">
      <c r="B127" s="272"/>
      <c r="C127" s="273"/>
      <c r="D127" s="250" t="s">
        <v>149</v>
      </c>
      <c r="E127" s="274" t="s">
        <v>21</v>
      </c>
      <c r="F127" s="275" t="s">
        <v>185</v>
      </c>
      <c r="G127" s="273"/>
      <c r="H127" s="276">
        <v>148.72</v>
      </c>
      <c r="I127" s="277"/>
      <c r="J127" s="273"/>
      <c r="K127" s="273"/>
      <c r="L127" s="278"/>
      <c r="M127" s="279"/>
      <c r="N127" s="280"/>
      <c r="O127" s="280"/>
      <c r="P127" s="280"/>
      <c r="Q127" s="280"/>
      <c r="R127" s="280"/>
      <c r="S127" s="280"/>
      <c r="T127" s="281"/>
      <c r="AT127" s="282" t="s">
        <v>149</v>
      </c>
      <c r="AU127" s="282" t="s">
        <v>84</v>
      </c>
      <c r="AV127" s="14" t="s">
        <v>147</v>
      </c>
      <c r="AW127" s="14" t="s">
        <v>35</v>
      </c>
      <c r="AX127" s="14" t="s">
        <v>76</v>
      </c>
      <c r="AY127" s="282" t="s">
        <v>139</v>
      </c>
    </row>
    <row r="128" s="1" customFormat="1" ht="22.8" customHeight="1">
      <c r="B128" s="47"/>
      <c r="C128" s="236" t="s">
        <v>186</v>
      </c>
      <c r="D128" s="236" t="s">
        <v>142</v>
      </c>
      <c r="E128" s="237" t="s">
        <v>187</v>
      </c>
      <c r="F128" s="238" t="s">
        <v>188</v>
      </c>
      <c r="G128" s="239" t="s">
        <v>157</v>
      </c>
      <c r="H128" s="240">
        <v>156.94399999999999</v>
      </c>
      <c r="I128" s="241"/>
      <c r="J128" s="242">
        <f>ROUND(I128*H128,2)</f>
        <v>0</v>
      </c>
      <c r="K128" s="238" t="s">
        <v>146</v>
      </c>
      <c r="L128" s="73"/>
      <c r="M128" s="243" t="s">
        <v>21</v>
      </c>
      <c r="N128" s="244" t="s">
        <v>44</v>
      </c>
      <c r="O128" s="48"/>
      <c r="P128" s="245">
        <f>O128*H128</f>
        <v>0</v>
      </c>
      <c r="Q128" s="245">
        <v>0.000263</v>
      </c>
      <c r="R128" s="245">
        <f>Q128*H128</f>
        <v>0.041276271999999996</v>
      </c>
      <c r="S128" s="245">
        <v>0</v>
      </c>
      <c r="T128" s="246">
        <f>S128*H128</f>
        <v>0</v>
      </c>
      <c r="AR128" s="25" t="s">
        <v>147</v>
      </c>
      <c r="AT128" s="25" t="s">
        <v>142</v>
      </c>
      <c r="AU128" s="25" t="s">
        <v>84</v>
      </c>
      <c r="AY128" s="25" t="s">
        <v>139</v>
      </c>
      <c r="BE128" s="247">
        <f>IF(N128="základní",J128,0)</f>
        <v>0</v>
      </c>
      <c r="BF128" s="247">
        <f>IF(N128="snížená",J128,0)</f>
        <v>0</v>
      </c>
      <c r="BG128" s="247">
        <f>IF(N128="zákl. přenesená",J128,0)</f>
        <v>0</v>
      </c>
      <c r="BH128" s="247">
        <f>IF(N128="sníž. přenesená",J128,0)</f>
        <v>0</v>
      </c>
      <c r="BI128" s="247">
        <f>IF(N128="nulová",J128,0)</f>
        <v>0</v>
      </c>
      <c r="BJ128" s="25" t="s">
        <v>84</v>
      </c>
      <c r="BK128" s="247">
        <f>ROUND(I128*H128,2)</f>
        <v>0</v>
      </c>
      <c r="BL128" s="25" t="s">
        <v>147</v>
      </c>
      <c r="BM128" s="25" t="s">
        <v>189</v>
      </c>
    </row>
    <row r="129" s="12" customFormat="1">
      <c r="B129" s="248"/>
      <c r="C129" s="249"/>
      <c r="D129" s="250" t="s">
        <v>149</v>
      </c>
      <c r="E129" s="251" t="s">
        <v>21</v>
      </c>
      <c r="F129" s="252" t="s">
        <v>150</v>
      </c>
      <c r="G129" s="249"/>
      <c r="H129" s="251" t="s">
        <v>21</v>
      </c>
      <c r="I129" s="253"/>
      <c r="J129" s="249"/>
      <c r="K129" s="249"/>
      <c r="L129" s="254"/>
      <c r="M129" s="255"/>
      <c r="N129" s="256"/>
      <c r="O129" s="256"/>
      <c r="P129" s="256"/>
      <c r="Q129" s="256"/>
      <c r="R129" s="256"/>
      <c r="S129" s="256"/>
      <c r="T129" s="257"/>
      <c r="AT129" s="258" t="s">
        <v>149</v>
      </c>
      <c r="AU129" s="258" t="s">
        <v>84</v>
      </c>
      <c r="AV129" s="12" t="s">
        <v>76</v>
      </c>
      <c r="AW129" s="12" t="s">
        <v>35</v>
      </c>
      <c r="AX129" s="12" t="s">
        <v>72</v>
      </c>
      <c r="AY129" s="258" t="s">
        <v>139</v>
      </c>
    </row>
    <row r="130" s="13" customFormat="1">
      <c r="B130" s="259"/>
      <c r="C130" s="260"/>
      <c r="D130" s="250" t="s">
        <v>149</v>
      </c>
      <c r="E130" s="261" t="s">
        <v>21</v>
      </c>
      <c r="F130" s="262" t="s">
        <v>190</v>
      </c>
      <c r="G130" s="260"/>
      <c r="H130" s="263">
        <v>147.19999999999999</v>
      </c>
      <c r="I130" s="264"/>
      <c r="J130" s="260"/>
      <c r="K130" s="260"/>
      <c r="L130" s="265"/>
      <c r="M130" s="266"/>
      <c r="N130" s="267"/>
      <c r="O130" s="267"/>
      <c r="P130" s="267"/>
      <c r="Q130" s="267"/>
      <c r="R130" s="267"/>
      <c r="S130" s="267"/>
      <c r="T130" s="268"/>
      <c r="AT130" s="269" t="s">
        <v>149</v>
      </c>
      <c r="AU130" s="269" t="s">
        <v>84</v>
      </c>
      <c r="AV130" s="13" t="s">
        <v>84</v>
      </c>
      <c r="AW130" s="13" t="s">
        <v>35</v>
      </c>
      <c r="AX130" s="13" t="s">
        <v>72</v>
      </c>
      <c r="AY130" s="269" t="s">
        <v>139</v>
      </c>
    </row>
    <row r="131" s="13" customFormat="1">
      <c r="B131" s="259"/>
      <c r="C131" s="260"/>
      <c r="D131" s="250" t="s">
        <v>149</v>
      </c>
      <c r="E131" s="261" t="s">
        <v>21</v>
      </c>
      <c r="F131" s="262" t="s">
        <v>191</v>
      </c>
      <c r="G131" s="260"/>
      <c r="H131" s="263">
        <v>-9.4559999999999995</v>
      </c>
      <c r="I131" s="264"/>
      <c r="J131" s="260"/>
      <c r="K131" s="260"/>
      <c r="L131" s="265"/>
      <c r="M131" s="266"/>
      <c r="N131" s="267"/>
      <c r="O131" s="267"/>
      <c r="P131" s="267"/>
      <c r="Q131" s="267"/>
      <c r="R131" s="267"/>
      <c r="S131" s="267"/>
      <c r="T131" s="268"/>
      <c r="AT131" s="269" t="s">
        <v>149</v>
      </c>
      <c r="AU131" s="269" t="s">
        <v>84</v>
      </c>
      <c r="AV131" s="13" t="s">
        <v>84</v>
      </c>
      <c r="AW131" s="13" t="s">
        <v>35</v>
      </c>
      <c r="AX131" s="13" t="s">
        <v>72</v>
      </c>
      <c r="AY131" s="269" t="s">
        <v>139</v>
      </c>
    </row>
    <row r="132" s="15" customFormat="1">
      <c r="B132" s="283"/>
      <c r="C132" s="284"/>
      <c r="D132" s="250" t="s">
        <v>149</v>
      </c>
      <c r="E132" s="285" t="s">
        <v>21</v>
      </c>
      <c r="F132" s="286" t="s">
        <v>192</v>
      </c>
      <c r="G132" s="284"/>
      <c r="H132" s="287">
        <v>137.744</v>
      </c>
      <c r="I132" s="288"/>
      <c r="J132" s="284"/>
      <c r="K132" s="284"/>
      <c r="L132" s="289"/>
      <c r="M132" s="290"/>
      <c r="N132" s="291"/>
      <c r="O132" s="291"/>
      <c r="P132" s="291"/>
      <c r="Q132" s="291"/>
      <c r="R132" s="291"/>
      <c r="S132" s="291"/>
      <c r="T132" s="292"/>
      <c r="AT132" s="293" t="s">
        <v>149</v>
      </c>
      <c r="AU132" s="293" t="s">
        <v>84</v>
      </c>
      <c r="AV132" s="15" t="s">
        <v>140</v>
      </c>
      <c r="AW132" s="15" t="s">
        <v>35</v>
      </c>
      <c r="AX132" s="15" t="s">
        <v>72</v>
      </c>
      <c r="AY132" s="293" t="s">
        <v>139</v>
      </c>
    </row>
    <row r="133" s="13" customFormat="1">
      <c r="B133" s="259"/>
      <c r="C133" s="260"/>
      <c r="D133" s="250" t="s">
        <v>149</v>
      </c>
      <c r="E133" s="261" t="s">
        <v>21</v>
      </c>
      <c r="F133" s="262" t="s">
        <v>193</v>
      </c>
      <c r="G133" s="260"/>
      <c r="H133" s="263">
        <v>19.199999999999999</v>
      </c>
      <c r="I133" s="264"/>
      <c r="J133" s="260"/>
      <c r="K133" s="260"/>
      <c r="L133" s="265"/>
      <c r="M133" s="266"/>
      <c r="N133" s="267"/>
      <c r="O133" s="267"/>
      <c r="P133" s="267"/>
      <c r="Q133" s="267"/>
      <c r="R133" s="267"/>
      <c r="S133" s="267"/>
      <c r="T133" s="268"/>
      <c r="AT133" s="269" t="s">
        <v>149</v>
      </c>
      <c r="AU133" s="269" t="s">
        <v>84</v>
      </c>
      <c r="AV133" s="13" t="s">
        <v>84</v>
      </c>
      <c r="AW133" s="13" t="s">
        <v>35</v>
      </c>
      <c r="AX133" s="13" t="s">
        <v>72</v>
      </c>
      <c r="AY133" s="269" t="s">
        <v>139</v>
      </c>
    </row>
    <row r="134" s="15" customFormat="1">
      <c r="B134" s="283"/>
      <c r="C134" s="284"/>
      <c r="D134" s="250" t="s">
        <v>149</v>
      </c>
      <c r="E134" s="285" t="s">
        <v>21</v>
      </c>
      <c r="F134" s="286" t="s">
        <v>192</v>
      </c>
      <c r="G134" s="284"/>
      <c r="H134" s="287">
        <v>19.199999999999999</v>
      </c>
      <c r="I134" s="288"/>
      <c r="J134" s="284"/>
      <c r="K134" s="284"/>
      <c r="L134" s="289"/>
      <c r="M134" s="290"/>
      <c r="N134" s="291"/>
      <c r="O134" s="291"/>
      <c r="P134" s="291"/>
      <c r="Q134" s="291"/>
      <c r="R134" s="291"/>
      <c r="S134" s="291"/>
      <c r="T134" s="292"/>
      <c r="AT134" s="293" t="s">
        <v>149</v>
      </c>
      <c r="AU134" s="293" t="s">
        <v>84</v>
      </c>
      <c r="AV134" s="15" t="s">
        <v>140</v>
      </c>
      <c r="AW134" s="15" t="s">
        <v>35</v>
      </c>
      <c r="AX134" s="15" t="s">
        <v>72</v>
      </c>
      <c r="AY134" s="293" t="s">
        <v>139</v>
      </c>
    </row>
    <row r="135" s="14" customFormat="1">
      <c r="B135" s="272"/>
      <c r="C135" s="273"/>
      <c r="D135" s="250" t="s">
        <v>149</v>
      </c>
      <c r="E135" s="274" t="s">
        <v>21</v>
      </c>
      <c r="F135" s="275" t="s">
        <v>185</v>
      </c>
      <c r="G135" s="273"/>
      <c r="H135" s="276">
        <v>156.94399999999999</v>
      </c>
      <c r="I135" s="277"/>
      <c r="J135" s="273"/>
      <c r="K135" s="273"/>
      <c r="L135" s="278"/>
      <c r="M135" s="279"/>
      <c r="N135" s="280"/>
      <c r="O135" s="280"/>
      <c r="P135" s="280"/>
      <c r="Q135" s="280"/>
      <c r="R135" s="280"/>
      <c r="S135" s="280"/>
      <c r="T135" s="281"/>
      <c r="AT135" s="282" t="s">
        <v>149</v>
      </c>
      <c r="AU135" s="282" t="s">
        <v>84</v>
      </c>
      <c r="AV135" s="14" t="s">
        <v>147</v>
      </c>
      <c r="AW135" s="14" t="s">
        <v>35</v>
      </c>
      <c r="AX135" s="14" t="s">
        <v>76</v>
      </c>
      <c r="AY135" s="282" t="s">
        <v>139</v>
      </c>
    </row>
    <row r="136" s="1" customFormat="1" ht="22.8" customHeight="1">
      <c r="B136" s="47"/>
      <c r="C136" s="236" t="s">
        <v>194</v>
      </c>
      <c r="D136" s="236" t="s">
        <v>142</v>
      </c>
      <c r="E136" s="237" t="s">
        <v>195</v>
      </c>
      <c r="F136" s="238" t="s">
        <v>196</v>
      </c>
      <c r="G136" s="239" t="s">
        <v>157</v>
      </c>
      <c r="H136" s="240">
        <v>34</v>
      </c>
      <c r="I136" s="241"/>
      <c r="J136" s="242">
        <f>ROUND(I136*H136,2)</f>
        <v>0</v>
      </c>
      <c r="K136" s="238" t="s">
        <v>146</v>
      </c>
      <c r="L136" s="73"/>
      <c r="M136" s="243" t="s">
        <v>21</v>
      </c>
      <c r="N136" s="244" t="s">
        <v>44</v>
      </c>
      <c r="O136" s="48"/>
      <c r="P136" s="245">
        <f>O136*H136</f>
        <v>0</v>
      </c>
      <c r="Q136" s="245">
        <v>0.0048900000000000002</v>
      </c>
      <c r="R136" s="245">
        <f>Q136*H136</f>
        <v>0.16626000000000002</v>
      </c>
      <c r="S136" s="245">
        <v>0</v>
      </c>
      <c r="T136" s="246">
        <f>S136*H136</f>
        <v>0</v>
      </c>
      <c r="AR136" s="25" t="s">
        <v>147</v>
      </c>
      <c r="AT136" s="25" t="s">
        <v>142</v>
      </c>
      <c r="AU136" s="25" t="s">
        <v>84</v>
      </c>
      <c r="AY136" s="25" t="s">
        <v>139</v>
      </c>
      <c r="BE136" s="247">
        <f>IF(N136="základní",J136,0)</f>
        <v>0</v>
      </c>
      <c r="BF136" s="247">
        <f>IF(N136="snížená",J136,0)</f>
        <v>0</v>
      </c>
      <c r="BG136" s="247">
        <f>IF(N136="zákl. přenesená",J136,0)</f>
        <v>0</v>
      </c>
      <c r="BH136" s="247">
        <f>IF(N136="sníž. přenesená",J136,0)</f>
        <v>0</v>
      </c>
      <c r="BI136" s="247">
        <f>IF(N136="nulová",J136,0)</f>
        <v>0</v>
      </c>
      <c r="BJ136" s="25" t="s">
        <v>84</v>
      </c>
      <c r="BK136" s="247">
        <f>ROUND(I136*H136,2)</f>
        <v>0</v>
      </c>
      <c r="BL136" s="25" t="s">
        <v>147</v>
      </c>
      <c r="BM136" s="25" t="s">
        <v>197</v>
      </c>
    </row>
    <row r="137" s="1" customFormat="1">
      <c r="B137" s="47"/>
      <c r="C137" s="75"/>
      <c r="D137" s="250" t="s">
        <v>180</v>
      </c>
      <c r="E137" s="75"/>
      <c r="F137" s="270" t="s">
        <v>198</v>
      </c>
      <c r="G137" s="75"/>
      <c r="H137" s="75"/>
      <c r="I137" s="204"/>
      <c r="J137" s="75"/>
      <c r="K137" s="75"/>
      <c r="L137" s="73"/>
      <c r="M137" s="271"/>
      <c r="N137" s="48"/>
      <c r="O137" s="48"/>
      <c r="P137" s="48"/>
      <c r="Q137" s="48"/>
      <c r="R137" s="48"/>
      <c r="S137" s="48"/>
      <c r="T137" s="96"/>
      <c r="AT137" s="25" t="s">
        <v>180</v>
      </c>
      <c r="AU137" s="25" t="s">
        <v>84</v>
      </c>
    </row>
    <row r="138" s="12" customFormat="1">
      <c r="B138" s="248"/>
      <c r="C138" s="249"/>
      <c r="D138" s="250" t="s">
        <v>149</v>
      </c>
      <c r="E138" s="251" t="s">
        <v>21</v>
      </c>
      <c r="F138" s="252" t="s">
        <v>150</v>
      </c>
      <c r="G138" s="249"/>
      <c r="H138" s="251" t="s">
        <v>21</v>
      </c>
      <c r="I138" s="253"/>
      <c r="J138" s="249"/>
      <c r="K138" s="249"/>
      <c r="L138" s="254"/>
      <c r="M138" s="255"/>
      <c r="N138" s="256"/>
      <c r="O138" s="256"/>
      <c r="P138" s="256"/>
      <c r="Q138" s="256"/>
      <c r="R138" s="256"/>
      <c r="S138" s="256"/>
      <c r="T138" s="257"/>
      <c r="AT138" s="258" t="s">
        <v>149</v>
      </c>
      <c r="AU138" s="258" t="s">
        <v>84</v>
      </c>
      <c r="AV138" s="12" t="s">
        <v>76</v>
      </c>
      <c r="AW138" s="12" t="s">
        <v>35</v>
      </c>
      <c r="AX138" s="12" t="s">
        <v>72</v>
      </c>
      <c r="AY138" s="258" t="s">
        <v>139</v>
      </c>
    </row>
    <row r="139" s="13" customFormat="1">
      <c r="B139" s="259"/>
      <c r="C139" s="260"/>
      <c r="D139" s="250" t="s">
        <v>149</v>
      </c>
      <c r="E139" s="261" t="s">
        <v>21</v>
      </c>
      <c r="F139" s="262" t="s">
        <v>159</v>
      </c>
      <c r="G139" s="260"/>
      <c r="H139" s="263">
        <v>34</v>
      </c>
      <c r="I139" s="264"/>
      <c r="J139" s="260"/>
      <c r="K139" s="260"/>
      <c r="L139" s="265"/>
      <c r="M139" s="266"/>
      <c r="N139" s="267"/>
      <c r="O139" s="267"/>
      <c r="P139" s="267"/>
      <c r="Q139" s="267"/>
      <c r="R139" s="267"/>
      <c r="S139" s="267"/>
      <c r="T139" s="268"/>
      <c r="AT139" s="269" t="s">
        <v>149</v>
      </c>
      <c r="AU139" s="269" t="s">
        <v>84</v>
      </c>
      <c r="AV139" s="13" t="s">
        <v>84</v>
      </c>
      <c r="AW139" s="13" t="s">
        <v>35</v>
      </c>
      <c r="AX139" s="13" t="s">
        <v>76</v>
      </c>
      <c r="AY139" s="269" t="s">
        <v>139</v>
      </c>
    </row>
    <row r="140" s="1" customFormat="1" ht="22.8" customHeight="1">
      <c r="B140" s="47"/>
      <c r="C140" s="236" t="s">
        <v>199</v>
      </c>
      <c r="D140" s="236" t="s">
        <v>142</v>
      </c>
      <c r="E140" s="237" t="s">
        <v>200</v>
      </c>
      <c r="F140" s="238" t="s">
        <v>201</v>
      </c>
      <c r="G140" s="239" t="s">
        <v>157</v>
      </c>
      <c r="H140" s="240">
        <v>6.7999999999999998</v>
      </c>
      <c r="I140" s="241"/>
      <c r="J140" s="242">
        <f>ROUND(I140*H140,2)</f>
        <v>0</v>
      </c>
      <c r="K140" s="238" t="s">
        <v>146</v>
      </c>
      <c r="L140" s="73"/>
      <c r="M140" s="243" t="s">
        <v>21</v>
      </c>
      <c r="N140" s="244" t="s">
        <v>44</v>
      </c>
      <c r="O140" s="48"/>
      <c r="P140" s="245">
        <f>O140*H140</f>
        <v>0</v>
      </c>
      <c r="Q140" s="245">
        <v>0.0030000000000000001</v>
      </c>
      <c r="R140" s="245">
        <f>Q140*H140</f>
        <v>0.020400000000000001</v>
      </c>
      <c r="S140" s="245">
        <v>0</v>
      </c>
      <c r="T140" s="246">
        <f>S140*H140</f>
        <v>0</v>
      </c>
      <c r="AR140" s="25" t="s">
        <v>147</v>
      </c>
      <c r="AT140" s="25" t="s">
        <v>142</v>
      </c>
      <c r="AU140" s="25" t="s">
        <v>84</v>
      </c>
      <c r="AY140" s="25" t="s">
        <v>139</v>
      </c>
      <c r="BE140" s="247">
        <f>IF(N140="základní",J140,0)</f>
        <v>0</v>
      </c>
      <c r="BF140" s="247">
        <f>IF(N140="snížená",J140,0)</f>
        <v>0</v>
      </c>
      <c r="BG140" s="247">
        <f>IF(N140="zákl. přenesená",J140,0)</f>
        <v>0</v>
      </c>
      <c r="BH140" s="247">
        <f>IF(N140="sníž. přenesená",J140,0)</f>
        <v>0</v>
      </c>
      <c r="BI140" s="247">
        <f>IF(N140="nulová",J140,0)</f>
        <v>0</v>
      </c>
      <c r="BJ140" s="25" t="s">
        <v>84</v>
      </c>
      <c r="BK140" s="247">
        <f>ROUND(I140*H140,2)</f>
        <v>0</v>
      </c>
      <c r="BL140" s="25" t="s">
        <v>147</v>
      </c>
      <c r="BM140" s="25" t="s">
        <v>202</v>
      </c>
    </row>
    <row r="141" s="12" customFormat="1">
      <c r="B141" s="248"/>
      <c r="C141" s="249"/>
      <c r="D141" s="250" t="s">
        <v>149</v>
      </c>
      <c r="E141" s="251" t="s">
        <v>21</v>
      </c>
      <c r="F141" s="252" t="s">
        <v>150</v>
      </c>
      <c r="G141" s="249"/>
      <c r="H141" s="251" t="s">
        <v>21</v>
      </c>
      <c r="I141" s="253"/>
      <c r="J141" s="249"/>
      <c r="K141" s="249"/>
      <c r="L141" s="254"/>
      <c r="M141" s="255"/>
      <c r="N141" s="256"/>
      <c r="O141" s="256"/>
      <c r="P141" s="256"/>
      <c r="Q141" s="256"/>
      <c r="R141" s="256"/>
      <c r="S141" s="256"/>
      <c r="T141" s="257"/>
      <c r="AT141" s="258" t="s">
        <v>149</v>
      </c>
      <c r="AU141" s="258" t="s">
        <v>84</v>
      </c>
      <c r="AV141" s="12" t="s">
        <v>76</v>
      </c>
      <c r="AW141" s="12" t="s">
        <v>35</v>
      </c>
      <c r="AX141" s="12" t="s">
        <v>72</v>
      </c>
      <c r="AY141" s="258" t="s">
        <v>139</v>
      </c>
    </row>
    <row r="142" s="13" customFormat="1">
      <c r="B142" s="259"/>
      <c r="C142" s="260"/>
      <c r="D142" s="250" t="s">
        <v>149</v>
      </c>
      <c r="E142" s="261" t="s">
        <v>21</v>
      </c>
      <c r="F142" s="262" t="s">
        <v>203</v>
      </c>
      <c r="G142" s="260"/>
      <c r="H142" s="263">
        <v>6.7999999999999998</v>
      </c>
      <c r="I142" s="264"/>
      <c r="J142" s="260"/>
      <c r="K142" s="260"/>
      <c r="L142" s="265"/>
      <c r="M142" s="266"/>
      <c r="N142" s="267"/>
      <c r="O142" s="267"/>
      <c r="P142" s="267"/>
      <c r="Q142" s="267"/>
      <c r="R142" s="267"/>
      <c r="S142" s="267"/>
      <c r="T142" s="268"/>
      <c r="AT142" s="269" t="s">
        <v>149</v>
      </c>
      <c r="AU142" s="269" t="s">
        <v>84</v>
      </c>
      <c r="AV142" s="13" t="s">
        <v>84</v>
      </c>
      <c r="AW142" s="13" t="s">
        <v>35</v>
      </c>
      <c r="AX142" s="13" t="s">
        <v>72</v>
      </c>
      <c r="AY142" s="269" t="s">
        <v>139</v>
      </c>
    </row>
    <row r="143" s="14" customFormat="1">
      <c r="B143" s="272"/>
      <c r="C143" s="273"/>
      <c r="D143" s="250" t="s">
        <v>149</v>
      </c>
      <c r="E143" s="274" t="s">
        <v>21</v>
      </c>
      <c r="F143" s="275" t="s">
        <v>185</v>
      </c>
      <c r="G143" s="273"/>
      <c r="H143" s="276">
        <v>6.7999999999999998</v>
      </c>
      <c r="I143" s="277"/>
      <c r="J143" s="273"/>
      <c r="K143" s="273"/>
      <c r="L143" s="278"/>
      <c r="M143" s="279"/>
      <c r="N143" s="280"/>
      <c r="O143" s="280"/>
      <c r="P143" s="280"/>
      <c r="Q143" s="280"/>
      <c r="R143" s="280"/>
      <c r="S143" s="280"/>
      <c r="T143" s="281"/>
      <c r="AT143" s="282" t="s">
        <v>149</v>
      </c>
      <c r="AU143" s="282" t="s">
        <v>84</v>
      </c>
      <c r="AV143" s="14" t="s">
        <v>147</v>
      </c>
      <c r="AW143" s="14" t="s">
        <v>35</v>
      </c>
      <c r="AX143" s="14" t="s">
        <v>76</v>
      </c>
      <c r="AY143" s="282" t="s">
        <v>139</v>
      </c>
    </row>
    <row r="144" s="1" customFormat="1" ht="22.8" customHeight="1">
      <c r="B144" s="47"/>
      <c r="C144" s="236" t="s">
        <v>204</v>
      </c>
      <c r="D144" s="236" t="s">
        <v>142</v>
      </c>
      <c r="E144" s="237" t="s">
        <v>205</v>
      </c>
      <c r="F144" s="238" t="s">
        <v>206</v>
      </c>
      <c r="G144" s="239" t="s">
        <v>145</v>
      </c>
      <c r="H144" s="240">
        <v>3</v>
      </c>
      <c r="I144" s="241"/>
      <c r="J144" s="242">
        <f>ROUND(I144*H144,2)</f>
        <v>0</v>
      </c>
      <c r="K144" s="238" t="s">
        <v>146</v>
      </c>
      <c r="L144" s="73"/>
      <c r="M144" s="243" t="s">
        <v>21</v>
      </c>
      <c r="N144" s="244" t="s">
        <v>44</v>
      </c>
      <c r="O144" s="48"/>
      <c r="P144" s="245">
        <f>O144*H144</f>
        <v>0</v>
      </c>
      <c r="Q144" s="245">
        <v>0.010200000000000001</v>
      </c>
      <c r="R144" s="245">
        <f>Q144*H144</f>
        <v>0.030600000000000002</v>
      </c>
      <c r="S144" s="245">
        <v>0</v>
      </c>
      <c r="T144" s="246">
        <f>S144*H144</f>
        <v>0</v>
      </c>
      <c r="AR144" s="25" t="s">
        <v>147</v>
      </c>
      <c r="AT144" s="25" t="s">
        <v>142</v>
      </c>
      <c r="AU144" s="25" t="s">
        <v>84</v>
      </c>
      <c r="AY144" s="25" t="s">
        <v>139</v>
      </c>
      <c r="BE144" s="247">
        <f>IF(N144="základní",J144,0)</f>
        <v>0</v>
      </c>
      <c r="BF144" s="247">
        <f>IF(N144="snížená",J144,0)</f>
        <v>0</v>
      </c>
      <c r="BG144" s="247">
        <f>IF(N144="zákl. přenesená",J144,0)</f>
        <v>0</v>
      </c>
      <c r="BH144" s="247">
        <f>IF(N144="sníž. přenesená",J144,0)</f>
        <v>0</v>
      </c>
      <c r="BI144" s="247">
        <f>IF(N144="nulová",J144,0)</f>
        <v>0</v>
      </c>
      <c r="BJ144" s="25" t="s">
        <v>84</v>
      </c>
      <c r="BK144" s="247">
        <f>ROUND(I144*H144,2)</f>
        <v>0</v>
      </c>
      <c r="BL144" s="25" t="s">
        <v>147</v>
      </c>
      <c r="BM144" s="25" t="s">
        <v>207</v>
      </c>
    </row>
    <row r="145" s="12" customFormat="1">
      <c r="B145" s="248"/>
      <c r="C145" s="249"/>
      <c r="D145" s="250" t="s">
        <v>149</v>
      </c>
      <c r="E145" s="251" t="s">
        <v>21</v>
      </c>
      <c r="F145" s="252" t="s">
        <v>150</v>
      </c>
      <c r="G145" s="249"/>
      <c r="H145" s="251" t="s">
        <v>21</v>
      </c>
      <c r="I145" s="253"/>
      <c r="J145" s="249"/>
      <c r="K145" s="249"/>
      <c r="L145" s="254"/>
      <c r="M145" s="255"/>
      <c r="N145" s="256"/>
      <c r="O145" s="256"/>
      <c r="P145" s="256"/>
      <c r="Q145" s="256"/>
      <c r="R145" s="256"/>
      <c r="S145" s="256"/>
      <c r="T145" s="257"/>
      <c r="AT145" s="258" t="s">
        <v>149</v>
      </c>
      <c r="AU145" s="258" t="s">
        <v>84</v>
      </c>
      <c r="AV145" s="12" t="s">
        <v>76</v>
      </c>
      <c r="AW145" s="12" t="s">
        <v>35</v>
      </c>
      <c r="AX145" s="12" t="s">
        <v>72</v>
      </c>
      <c r="AY145" s="258" t="s">
        <v>139</v>
      </c>
    </row>
    <row r="146" s="13" customFormat="1">
      <c r="B146" s="259"/>
      <c r="C146" s="260"/>
      <c r="D146" s="250" t="s">
        <v>149</v>
      </c>
      <c r="E146" s="261" t="s">
        <v>21</v>
      </c>
      <c r="F146" s="262" t="s">
        <v>140</v>
      </c>
      <c r="G146" s="260"/>
      <c r="H146" s="263">
        <v>3</v>
      </c>
      <c r="I146" s="264"/>
      <c r="J146" s="260"/>
      <c r="K146" s="260"/>
      <c r="L146" s="265"/>
      <c r="M146" s="266"/>
      <c r="N146" s="267"/>
      <c r="O146" s="267"/>
      <c r="P146" s="267"/>
      <c r="Q146" s="267"/>
      <c r="R146" s="267"/>
      <c r="S146" s="267"/>
      <c r="T146" s="268"/>
      <c r="AT146" s="269" t="s">
        <v>149</v>
      </c>
      <c r="AU146" s="269" t="s">
        <v>84</v>
      </c>
      <c r="AV146" s="13" t="s">
        <v>84</v>
      </c>
      <c r="AW146" s="13" t="s">
        <v>35</v>
      </c>
      <c r="AX146" s="13" t="s">
        <v>76</v>
      </c>
      <c r="AY146" s="269" t="s">
        <v>139</v>
      </c>
    </row>
    <row r="147" s="1" customFormat="1" ht="34.2" customHeight="1">
      <c r="B147" s="47"/>
      <c r="C147" s="236" t="s">
        <v>208</v>
      </c>
      <c r="D147" s="236" t="s">
        <v>142</v>
      </c>
      <c r="E147" s="237" t="s">
        <v>209</v>
      </c>
      <c r="F147" s="238" t="s">
        <v>210</v>
      </c>
      <c r="G147" s="239" t="s">
        <v>157</v>
      </c>
      <c r="H147" s="240">
        <v>270.368</v>
      </c>
      <c r="I147" s="241"/>
      <c r="J147" s="242">
        <f>ROUND(I147*H147,2)</f>
        <v>0</v>
      </c>
      <c r="K147" s="238" t="s">
        <v>146</v>
      </c>
      <c r="L147" s="73"/>
      <c r="M147" s="243" t="s">
        <v>21</v>
      </c>
      <c r="N147" s="244" t="s">
        <v>44</v>
      </c>
      <c r="O147" s="48"/>
      <c r="P147" s="245">
        <f>O147*H147</f>
        <v>0</v>
      </c>
      <c r="Q147" s="245">
        <v>0.017000000000000001</v>
      </c>
      <c r="R147" s="245">
        <f>Q147*H147</f>
        <v>4.5962560000000003</v>
      </c>
      <c r="S147" s="245">
        <v>0</v>
      </c>
      <c r="T147" s="246">
        <f>S147*H147</f>
        <v>0</v>
      </c>
      <c r="AR147" s="25" t="s">
        <v>147</v>
      </c>
      <c r="AT147" s="25" t="s">
        <v>142</v>
      </c>
      <c r="AU147" s="25" t="s">
        <v>84</v>
      </c>
      <c r="AY147" s="25" t="s">
        <v>139</v>
      </c>
      <c r="BE147" s="247">
        <f>IF(N147="základní",J147,0)</f>
        <v>0</v>
      </c>
      <c r="BF147" s="247">
        <f>IF(N147="snížená",J147,0)</f>
        <v>0</v>
      </c>
      <c r="BG147" s="247">
        <f>IF(N147="zákl. přenesená",J147,0)</f>
        <v>0</v>
      </c>
      <c r="BH147" s="247">
        <f>IF(N147="sníž. přenesená",J147,0)</f>
        <v>0</v>
      </c>
      <c r="BI147" s="247">
        <f>IF(N147="nulová",J147,0)</f>
        <v>0</v>
      </c>
      <c r="BJ147" s="25" t="s">
        <v>84</v>
      </c>
      <c r="BK147" s="247">
        <f>ROUND(I147*H147,2)</f>
        <v>0</v>
      </c>
      <c r="BL147" s="25" t="s">
        <v>147</v>
      </c>
      <c r="BM147" s="25" t="s">
        <v>211</v>
      </c>
    </row>
    <row r="148" s="1" customFormat="1">
      <c r="B148" s="47"/>
      <c r="C148" s="75"/>
      <c r="D148" s="250" t="s">
        <v>180</v>
      </c>
      <c r="E148" s="75"/>
      <c r="F148" s="270" t="s">
        <v>181</v>
      </c>
      <c r="G148" s="75"/>
      <c r="H148" s="75"/>
      <c r="I148" s="204"/>
      <c r="J148" s="75"/>
      <c r="K148" s="75"/>
      <c r="L148" s="73"/>
      <c r="M148" s="271"/>
      <c r="N148" s="48"/>
      <c r="O148" s="48"/>
      <c r="P148" s="48"/>
      <c r="Q148" s="48"/>
      <c r="R148" s="48"/>
      <c r="S148" s="48"/>
      <c r="T148" s="96"/>
      <c r="AT148" s="25" t="s">
        <v>180</v>
      </c>
      <c r="AU148" s="25" t="s">
        <v>84</v>
      </c>
    </row>
    <row r="149" s="12" customFormat="1">
      <c r="B149" s="248"/>
      <c r="C149" s="249"/>
      <c r="D149" s="250" t="s">
        <v>149</v>
      </c>
      <c r="E149" s="251" t="s">
        <v>21</v>
      </c>
      <c r="F149" s="252" t="s">
        <v>150</v>
      </c>
      <c r="G149" s="249"/>
      <c r="H149" s="251" t="s">
        <v>21</v>
      </c>
      <c r="I149" s="253"/>
      <c r="J149" s="249"/>
      <c r="K149" s="249"/>
      <c r="L149" s="254"/>
      <c r="M149" s="255"/>
      <c r="N149" s="256"/>
      <c r="O149" s="256"/>
      <c r="P149" s="256"/>
      <c r="Q149" s="256"/>
      <c r="R149" s="256"/>
      <c r="S149" s="256"/>
      <c r="T149" s="257"/>
      <c r="AT149" s="258" t="s">
        <v>149</v>
      </c>
      <c r="AU149" s="258" t="s">
        <v>84</v>
      </c>
      <c r="AV149" s="12" t="s">
        <v>76</v>
      </c>
      <c r="AW149" s="12" t="s">
        <v>35</v>
      </c>
      <c r="AX149" s="12" t="s">
        <v>72</v>
      </c>
      <c r="AY149" s="258" t="s">
        <v>139</v>
      </c>
    </row>
    <row r="150" s="13" customFormat="1">
      <c r="B150" s="259"/>
      <c r="C150" s="260"/>
      <c r="D150" s="250" t="s">
        <v>149</v>
      </c>
      <c r="E150" s="261" t="s">
        <v>21</v>
      </c>
      <c r="F150" s="262" t="s">
        <v>212</v>
      </c>
      <c r="G150" s="260"/>
      <c r="H150" s="263">
        <v>36.799999999999997</v>
      </c>
      <c r="I150" s="264"/>
      <c r="J150" s="260"/>
      <c r="K150" s="260"/>
      <c r="L150" s="265"/>
      <c r="M150" s="266"/>
      <c r="N150" s="267"/>
      <c r="O150" s="267"/>
      <c r="P150" s="267"/>
      <c r="Q150" s="267"/>
      <c r="R150" s="267"/>
      <c r="S150" s="267"/>
      <c r="T150" s="268"/>
      <c r="AT150" s="269" t="s">
        <v>149</v>
      </c>
      <c r="AU150" s="269" t="s">
        <v>84</v>
      </c>
      <c r="AV150" s="13" t="s">
        <v>84</v>
      </c>
      <c r="AW150" s="13" t="s">
        <v>35</v>
      </c>
      <c r="AX150" s="13" t="s">
        <v>72</v>
      </c>
      <c r="AY150" s="269" t="s">
        <v>139</v>
      </c>
    </row>
    <row r="151" s="13" customFormat="1">
      <c r="B151" s="259"/>
      <c r="C151" s="260"/>
      <c r="D151" s="250" t="s">
        <v>149</v>
      </c>
      <c r="E151" s="261" t="s">
        <v>21</v>
      </c>
      <c r="F151" s="262" t="s">
        <v>213</v>
      </c>
      <c r="G151" s="260"/>
      <c r="H151" s="263">
        <v>6.4800000000000004</v>
      </c>
      <c r="I151" s="264"/>
      <c r="J151" s="260"/>
      <c r="K151" s="260"/>
      <c r="L151" s="265"/>
      <c r="M151" s="266"/>
      <c r="N151" s="267"/>
      <c r="O151" s="267"/>
      <c r="P151" s="267"/>
      <c r="Q151" s="267"/>
      <c r="R151" s="267"/>
      <c r="S151" s="267"/>
      <c r="T151" s="268"/>
      <c r="AT151" s="269" t="s">
        <v>149</v>
      </c>
      <c r="AU151" s="269" t="s">
        <v>84</v>
      </c>
      <c r="AV151" s="13" t="s">
        <v>84</v>
      </c>
      <c r="AW151" s="13" t="s">
        <v>35</v>
      </c>
      <c r="AX151" s="13" t="s">
        <v>72</v>
      </c>
      <c r="AY151" s="269" t="s">
        <v>139</v>
      </c>
    </row>
    <row r="152" s="13" customFormat="1">
      <c r="B152" s="259"/>
      <c r="C152" s="260"/>
      <c r="D152" s="250" t="s">
        <v>149</v>
      </c>
      <c r="E152" s="261" t="s">
        <v>21</v>
      </c>
      <c r="F152" s="262" t="s">
        <v>214</v>
      </c>
      <c r="G152" s="260"/>
      <c r="H152" s="263">
        <v>151</v>
      </c>
      <c r="I152" s="264"/>
      <c r="J152" s="260"/>
      <c r="K152" s="260"/>
      <c r="L152" s="265"/>
      <c r="M152" s="266"/>
      <c r="N152" s="267"/>
      <c r="O152" s="267"/>
      <c r="P152" s="267"/>
      <c r="Q152" s="267"/>
      <c r="R152" s="267"/>
      <c r="S152" s="267"/>
      <c r="T152" s="268"/>
      <c r="AT152" s="269" t="s">
        <v>149</v>
      </c>
      <c r="AU152" s="269" t="s">
        <v>84</v>
      </c>
      <c r="AV152" s="13" t="s">
        <v>84</v>
      </c>
      <c r="AW152" s="13" t="s">
        <v>35</v>
      </c>
      <c r="AX152" s="13" t="s">
        <v>72</v>
      </c>
      <c r="AY152" s="269" t="s">
        <v>139</v>
      </c>
    </row>
    <row r="153" s="13" customFormat="1">
      <c r="B153" s="259"/>
      <c r="C153" s="260"/>
      <c r="D153" s="250" t="s">
        <v>149</v>
      </c>
      <c r="E153" s="261" t="s">
        <v>21</v>
      </c>
      <c r="F153" s="262" t="s">
        <v>215</v>
      </c>
      <c r="G153" s="260"/>
      <c r="H153" s="263">
        <v>149</v>
      </c>
      <c r="I153" s="264"/>
      <c r="J153" s="260"/>
      <c r="K153" s="260"/>
      <c r="L153" s="265"/>
      <c r="M153" s="266"/>
      <c r="N153" s="267"/>
      <c r="O153" s="267"/>
      <c r="P153" s="267"/>
      <c r="Q153" s="267"/>
      <c r="R153" s="267"/>
      <c r="S153" s="267"/>
      <c r="T153" s="268"/>
      <c r="AT153" s="269" t="s">
        <v>149</v>
      </c>
      <c r="AU153" s="269" t="s">
        <v>84</v>
      </c>
      <c r="AV153" s="13" t="s">
        <v>84</v>
      </c>
      <c r="AW153" s="13" t="s">
        <v>35</v>
      </c>
      <c r="AX153" s="13" t="s">
        <v>72</v>
      </c>
      <c r="AY153" s="269" t="s">
        <v>139</v>
      </c>
    </row>
    <row r="154" s="13" customFormat="1">
      <c r="B154" s="259"/>
      <c r="C154" s="260"/>
      <c r="D154" s="250" t="s">
        <v>149</v>
      </c>
      <c r="E154" s="261" t="s">
        <v>21</v>
      </c>
      <c r="F154" s="262" t="s">
        <v>216</v>
      </c>
      <c r="G154" s="260"/>
      <c r="H154" s="263">
        <v>-19.199999999999999</v>
      </c>
      <c r="I154" s="264"/>
      <c r="J154" s="260"/>
      <c r="K154" s="260"/>
      <c r="L154" s="265"/>
      <c r="M154" s="266"/>
      <c r="N154" s="267"/>
      <c r="O154" s="267"/>
      <c r="P154" s="267"/>
      <c r="Q154" s="267"/>
      <c r="R154" s="267"/>
      <c r="S154" s="267"/>
      <c r="T154" s="268"/>
      <c r="AT154" s="269" t="s">
        <v>149</v>
      </c>
      <c r="AU154" s="269" t="s">
        <v>84</v>
      </c>
      <c r="AV154" s="13" t="s">
        <v>84</v>
      </c>
      <c r="AW154" s="13" t="s">
        <v>35</v>
      </c>
      <c r="AX154" s="13" t="s">
        <v>72</v>
      </c>
      <c r="AY154" s="269" t="s">
        <v>139</v>
      </c>
    </row>
    <row r="155" s="13" customFormat="1">
      <c r="B155" s="259"/>
      <c r="C155" s="260"/>
      <c r="D155" s="250" t="s">
        <v>149</v>
      </c>
      <c r="E155" s="261" t="s">
        <v>21</v>
      </c>
      <c r="F155" s="262" t="s">
        <v>217</v>
      </c>
      <c r="G155" s="260"/>
      <c r="H155" s="263">
        <v>-28.544</v>
      </c>
      <c r="I155" s="264"/>
      <c r="J155" s="260"/>
      <c r="K155" s="260"/>
      <c r="L155" s="265"/>
      <c r="M155" s="266"/>
      <c r="N155" s="267"/>
      <c r="O155" s="267"/>
      <c r="P155" s="267"/>
      <c r="Q155" s="267"/>
      <c r="R155" s="267"/>
      <c r="S155" s="267"/>
      <c r="T155" s="268"/>
      <c r="AT155" s="269" t="s">
        <v>149</v>
      </c>
      <c r="AU155" s="269" t="s">
        <v>84</v>
      </c>
      <c r="AV155" s="13" t="s">
        <v>84</v>
      </c>
      <c r="AW155" s="13" t="s">
        <v>35</v>
      </c>
      <c r="AX155" s="13" t="s">
        <v>72</v>
      </c>
      <c r="AY155" s="269" t="s">
        <v>139</v>
      </c>
    </row>
    <row r="156" s="13" customFormat="1">
      <c r="B156" s="259"/>
      <c r="C156" s="260"/>
      <c r="D156" s="250" t="s">
        <v>149</v>
      </c>
      <c r="E156" s="261" t="s">
        <v>21</v>
      </c>
      <c r="F156" s="262" t="s">
        <v>218</v>
      </c>
      <c r="G156" s="260"/>
      <c r="H156" s="263">
        <v>-12.608000000000001</v>
      </c>
      <c r="I156" s="264"/>
      <c r="J156" s="260"/>
      <c r="K156" s="260"/>
      <c r="L156" s="265"/>
      <c r="M156" s="266"/>
      <c r="N156" s="267"/>
      <c r="O156" s="267"/>
      <c r="P156" s="267"/>
      <c r="Q156" s="267"/>
      <c r="R156" s="267"/>
      <c r="S156" s="267"/>
      <c r="T156" s="268"/>
      <c r="AT156" s="269" t="s">
        <v>149</v>
      </c>
      <c r="AU156" s="269" t="s">
        <v>84</v>
      </c>
      <c r="AV156" s="13" t="s">
        <v>84</v>
      </c>
      <c r="AW156" s="13" t="s">
        <v>35</v>
      </c>
      <c r="AX156" s="13" t="s">
        <v>72</v>
      </c>
      <c r="AY156" s="269" t="s">
        <v>139</v>
      </c>
    </row>
    <row r="157" s="13" customFormat="1">
      <c r="B157" s="259"/>
      <c r="C157" s="260"/>
      <c r="D157" s="250" t="s">
        <v>149</v>
      </c>
      <c r="E157" s="261" t="s">
        <v>21</v>
      </c>
      <c r="F157" s="262" t="s">
        <v>219</v>
      </c>
      <c r="G157" s="260"/>
      <c r="H157" s="263">
        <v>-15.6</v>
      </c>
      <c r="I157" s="264"/>
      <c r="J157" s="260"/>
      <c r="K157" s="260"/>
      <c r="L157" s="265"/>
      <c r="M157" s="266"/>
      <c r="N157" s="267"/>
      <c r="O157" s="267"/>
      <c r="P157" s="267"/>
      <c r="Q157" s="267"/>
      <c r="R157" s="267"/>
      <c r="S157" s="267"/>
      <c r="T157" s="268"/>
      <c r="AT157" s="269" t="s">
        <v>149</v>
      </c>
      <c r="AU157" s="269" t="s">
        <v>84</v>
      </c>
      <c r="AV157" s="13" t="s">
        <v>84</v>
      </c>
      <c r="AW157" s="13" t="s">
        <v>35</v>
      </c>
      <c r="AX157" s="13" t="s">
        <v>72</v>
      </c>
      <c r="AY157" s="269" t="s">
        <v>139</v>
      </c>
    </row>
    <row r="158" s="13" customFormat="1">
      <c r="B158" s="259"/>
      <c r="C158" s="260"/>
      <c r="D158" s="250" t="s">
        <v>149</v>
      </c>
      <c r="E158" s="261" t="s">
        <v>21</v>
      </c>
      <c r="F158" s="262" t="s">
        <v>220</v>
      </c>
      <c r="G158" s="260"/>
      <c r="H158" s="263">
        <v>9.8399999999999999</v>
      </c>
      <c r="I158" s="264"/>
      <c r="J158" s="260"/>
      <c r="K158" s="260"/>
      <c r="L158" s="265"/>
      <c r="M158" s="266"/>
      <c r="N158" s="267"/>
      <c r="O158" s="267"/>
      <c r="P158" s="267"/>
      <c r="Q158" s="267"/>
      <c r="R158" s="267"/>
      <c r="S158" s="267"/>
      <c r="T158" s="268"/>
      <c r="AT158" s="269" t="s">
        <v>149</v>
      </c>
      <c r="AU158" s="269" t="s">
        <v>84</v>
      </c>
      <c r="AV158" s="13" t="s">
        <v>84</v>
      </c>
      <c r="AW158" s="13" t="s">
        <v>35</v>
      </c>
      <c r="AX158" s="13" t="s">
        <v>72</v>
      </c>
      <c r="AY158" s="269" t="s">
        <v>139</v>
      </c>
    </row>
    <row r="159" s="15" customFormat="1">
      <c r="B159" s="283"/>
      <c r="C159" s="284"/>
      <c r="D159" s="250" t="s">
        <v>149</v>
      </c>
      <c r="E159" s="285" t="s">
        <v>21</v>
      </c>
      <c r="F159" s="286" t="s">
        <v>192</v>
      </c>
      <c r="G159" s="284"/>
      <c r="H159" s="287">
        <v>277.16800000000001</v>
      </c>
      <c r="I159" s="288"/>
      <c r="J159" s="284"/>
      <c r="K159" s="284"/>
      <c r="L159" s="289"/>
      <c r="M159" s="290"/>
      <c r="N159" s="291"/>
      <c r="O159" s="291"/>
      <c r="P159" s="291"/>
      <c r="Q159" s="291"/>
      <c r="R159" s="291"/>
      <c r="S159" s="291"/>
      <c r="T159" s="292"/>
      <c r="AT159" s="293" t="s">
        <v>149</v>
      </c>
      <c r="AU159" s="293" t="s">
        <v>84</v>
      </c>
      <c r="AV159" s="15" t="s">
        <v>140</v>
      </c>
      <c r="AW159" s="15" t="s">
        <v>35</v>
      </c>
      <c r="AX159" s="15" t="s">
        <v>72</v>
      </c>
      <c r="AY159" s="293" t="s">
        <v>139</v>
      </c>
    </row>
    <row r="160" s="12" customFormat="1">
      <c r="B160" s="248"/>
      <c r="C160" s="249"/>
      <c r="D160" s="250" t="s">
        <v>149</v>
      </c>
      <c r="E160" s="251" t="s">
        <v>21</v>
      </c>
      <c r="F160" s="252" t="s">
        <v>221</v>
      </c>
      <c r="G160" s="249"/>
      <c r="H160" s="251" t="s">
        <v>21</v>
      </c>
      <c r="I160" s="253"/>
      <c r="J160" s="249"/>
      <c r="K160" s="249"/>
      <c r="L160" s="254"/>
      <c r="M160" s="255"/>
      <c r="N160" s="256"/>
      <c r="O160" s="256"/>
      <c r="P160" s="256"/>
      <c r="Q160" s="256"/>
      <c r="R160" s="256"/>
      <c r="S160" s="256"/>
      <c r="T160" s="257"/>
      <c r="AT160" s="258" t="s">
        <v>149</v>
      </c>
      <c r="AU160" s="258" t="s">
        <v>84</v>
      </c>
      <c r="AV160" s="12" t="s">
        <v>76</v>
      </c>
      <c r="AW160" s="12" t="s">
        <v>35</v>
      </c>
      <c r="AX160" s="12" t="s">
        <v>72</v>
      </c>
      <c r="AY160" s="258" t="s">
        <v>139</v>
      </c>
    </row>
    <row r="161" s="13" customFormat="1">
      <c r="B161" s="259"/>
      <c r="C161" s="260"/>
      <c r="D161" s="250" t="s">
        <v>149</v>
      </c>
      <c r="E161" s="261" t="s">
        <v>21</v>
      </c>
      <c r="F161" s="262" t="s">
        <v>222</v>
      </c>
      <c r="G161" s="260"/>
      <c r="H161" s="263">
        <v>-6.7999999999999998</v>
      </c>
      <c r="I161" s="264"/>
      <c r="J161" s="260"/>
      <c r="K161" s="260"/>
      <c r="L161" s="265"/>
      <c r="M161" s="266"/>
      <c r="N161" s="267"/>
      <c r="O161" s="267"/>
      <c r="P161" s="267"/>
      <c r="Q161" s="267"/>
      <c r="R161" s="267"/>
      <c r="S161" s="267"/>
      <c r="T161" s="268"/>
      <c r="AT161" s="269" t="s">
        <v>149</v>
      </c>
      <c r="AU161" s="269" t="s">
        <v>84</v>
      </c>
      <c r="AV161" s="13" t="s">
        <v>84</v>
      </c>
      <c r="AW161" s="13" t="s">
        <v>35</v>
      </c>
      <c r="AX161" s="13" t="s">
        <v>72</v>
      </c>
      <c r="AY161" s="269" t="s">
        <v>139</v>
      </c>
    </row>
    <row r="162" s="14" customFormat="1">
      <c r="B162" s="272"/>
      <c r="C162" s="273"/>
      <c r="D162" s="250" t="s">
        <v>149</v>
      </c>
      <c r="E162" s="274" t="s">
        <v>21</v>
      </c>
      <c r="F162" s="275" t="s">
        <v>185</v>
      </c>
      <c r="G162" s="273"/>
      <c r="H162" s="276">
        <v>270.368</v>
      </c>
      <c r="I162" s="277"/>
      <c r="J162" s="273"/>
      <c r="K162" s="273"/>
      <c r="L162" s="278"/>
      <c r="M162" s="279"/>
      <c r="N162" s="280"/>
      <c r="O162" s="280"/>
      <c r="P162" s="280"/>
      <c r="Q162" s="280"/>
      <c r="R162" s="280"/>
      <c r="S162" s="280"/>
      <c r="T162" s="281"/>
      <c r="AT162" s="282" t="s">
        <v>149</v>
      </c>
      <c r="AU162" s="282" t="s">
        <v>84</v>
      </c>
      <c r="AV162" s="14" t="s">
        <v>147</v>
      </c>
      <c r="AW162" s="14" t="s">
        <v>35</v>
      </c>
      <c r="AX162" s="14" t="s">
        <v>76</v>
      </c>
      <c r="AY162" s="282" t="s">
        <v>139</v>
      </c>
    </row>
    <row r="163" s="1" customFormat="1" ht="22.8" customHeight="1">
      <c r="B163" s="47"/>
      <c r="C163" s="236" t="s">
        <v>223</v>
      </c>
      <c r="D163" s="236" t="s">
        <v>142</v>
      </c>
      <c r="E163" s="237" t="s">
        <v>224</v>
      </c>
      <c r="F163" s="238" t="s">
        <v>225</v>
      </c>
      <c r="G163" s="239" t="s">
        <v>157</v>
      </c>
      <c r="H163" s="240">
        <v>156.94399999999999</v>
      </c>
      <c r="I163" s="241"/>
      <c r="J163" s="242">
        <f>ROUND(I163*H163,2)</f>
        <v>0</v>
      </c>
      <c r="K163" s="238" t="s">
        <v>146</v>
      </c>
      <c r="L163" s="73"/>
      <c r="M163" s="243" t="s">
        <v>21</v>
      </c>
      <c r="N163" s="244" t="s">
        <v>44</v>
      </c>
      <c r="O163" s="48"/>
      <c r="P163" s="245">
        <f>O163*H163</f>
        <v>0</v>
      </c>
      <c r="Q163" s="245">
        <v>0.021000000000000001</v>
      </c>
      <c r="R163" s="245">
        <f>Q163*H163</f>
        <v>3.2958240000000001</v>
      </c>
      <c r="S163" s="245">
        <v>0</v>
      </c>
      <c r="T163" s="246">
        <f>S163*H163</f>
        <v>0</v>
      </c>
      <c r="AR163" s="25" t="s">
        <v>147</v>
      </c>
      <c r="AT163" s="25" t="s">
        <v>142</v>
      </c>
      <c r="AU163" s="25" t="s">
        <v>84</v>
      </c>
      <c r="AY163" s="25" t="s">
        <v>139</v>
      </c>
      <c r="BE163" s="247">
        <f>IF(N163="základní",J163,0)</f>
        <v>0</v>
      </c>
      <c r="BF163" s="247">
        <f>IF(N163="snížená",J163,0)</f>
        <v>0</v>
      </c>
      <c r="BG163" s="247">
        <f>IF(N163="zákl. přenesená",J163,0)</f>
        <v>0</v>
      </c>
      <c r="BH163" s="247">
        <f>IF(N163="sníž. přenesená",J163,0)</f>
        <v>0</v>
      </c>
      <c r="BI163" s="247">
        <f>IF(N163="nulová",J163,0)</f>
        <v>0</v>
      </c>
      <c r="BJ163" s="25" t="s">
        <v>84</v>
      </c>
      <c r="BK163" s="247">
        <f>ROUND(I163*H163,2)</f>
        <v>0</v>
      </c>
      <c r="BL163" s="25" t="s">
        <v>147</v>
      </c>
      <c r="BM163" s="25" t="s">
        <v>226</v>
      </c>
    </row>
    <row r="164" s="1" customFormat="1">
      <c r="B164" s="47"/>
      <c r="C164" s="75"/>
      <c r="D164" s="250" t="s">
        <v>180</v>
      </c>
      <c r="E164" s="75"/>
      <c r="F164" s="270" t="s">
        <v>227</v>
      </c>
      <c r="G164" s="75"/>
      <c r="H164" s="75"/>
      <c r="I164" s="204"/>
      <c r="J164" s="75"/>
      <c r="K164" s="75"/>
      <c r="L164" s="73"/>
      <c r="M164" s="271"/>
      <c r="N164" s="48"/>
      <c r="O164" s="48"/>
      <c r="P164" s="48"/>
      <c r="Q164" s="48"/>
      <c r="R164" s="48"/>
      <c r="S164" s="48"/>
      <c r="T164" s="96"/>
      <c r="AT164" s="25" t="s">
        <v>180</v>
      </c>
      <c r="AU164" s="25" t="s">
        <v>84</v>
      </c>
    </row>
    <row r="165" s="12" customFormat="1">
      <c r="B165" s="248"/>
      <c r="C165" s="249"/>
      <c r="D165" s="250" t="s">
        <v>149</v>
      </c>
      <c r="E165" s="251" t="s">
        <v>21</v>
      </c>
      <c r="F165" s="252" t="s">
        <v>150</v>
      </c>
      <c r="G165" s="249"/>
      <c r="H165" s="251" t="s">
        <v>21</v>
      </c>
      <c r="I165" s="253"/>
      <c r="J165" s="249"/>
      <c r="K165" s="249"/>
      <c r="L165" s="254"/>
      <c r="M165" s="255"/>
      <c r="N165" s="256"/>
      <c r="O165" s="256"/>
      <c r="P165" s="256"/>
      <c r="Q165" s="256"/>
      <c r="R165" s="256"/>
      <c r="S165" s="256"/>
      <c r="T165" s="257"/>
      <c r="AT165" s="258" t="s">
        <v>149</v>
      </c>
      <c r="AU165" s="258" t="s">
        <v>84</v>
      </c>
      <c r="AV165" s="12" t="s">
        <v>76</v>
      </c>
      <c r="AW165" s="12" t="s">
        <v>35</v>
      </c>
      <c r="AX165" s="12" t="s">
        <v>72</v>
      </c>
      <c r="AY165" s="258" t="s">
        <v>139</v>
      </c>
    </row>
    <row r="166" s="13" customFormat="1">
      <c r="B166" s="259"/>
      <c r="C166" s="260"/>
      <c r="D166" s="250" t="s">
        <v>149</v>
      </c>
      <c r="E166" s="261" t="s">
        <v>21</v>
      </c>
      <c r="F166" s="262" t="s">
        <v>190</v>
      </c>
      <c r="G166" s="260"/>
      <c r="H166" s="263">
        <v>147.19999999999999</v>
      </c>
      <c r="I166" s="264"/>
      <c r="J166" s="260"/>
      <c r="K166" s="260"/>
      <c r="L166" s="265"/>
      <c r="M166" s="266"/>
      <c r="N166" s="267"/>
      <c r="O166" s="267"/>
      <c r="P166" s="267"/>
      <c r="Q166" s="267"/>
      <c r="R166" s="267"/>
      <c r="S166" s="267"/>
      <c r="T166" s="268"/>
      <c r="AT166" s="269" t="s">
        <v>149</v>
      </c>
      <c r="AU166" s="269" t="s">
        <v>84</v>
      </c>
      <c r="AV166" s="13" t="s">
        <v>84</v>
      </c>
      <c r="AW166" s="13" t="s">
        <v>35</v>
      </c>
      <c r="AX166" s="13" t="s">
        <v>72</v>
      </c>
      <c r="AY166" s="269" t="s">
        <v>139</v>
      </c>
    </row>
    <row r="167" s="13" customFormat="1">
      <c r="B167" s="259"/>
      <c r="C167" s="260"/>
      <c r="D167" s="250" t="s">
        <v>149</v>
      </c>
      <c r="E167" s="261" t="s">
        <v>21</v>
      </c>
      <c r="F167" s="262" t="s">
        <v>191</v>
      </c>
      <c r="G167" s="260"/>
      <c r="H167" s="263">
        <v>-9.4559999999999995</v>
      </c>
      <c r="I167" s="264"/>
      <c r="J167" s="260"/>
      <c r="K167" s="260"/>
      <c r="L167" s="265"/>
      <c r="M167" s="266"/>
      <c r="N167" s="267"/>
      <c r="O167" s="267"/>
      <c r="P167" s="267"/>
      <c r="Q167" s="267"/>
      <c r="R167" s="267"/>
      <c r="S167" s="267"/>
      <c r="T167" s="268"/>
      <c r="AT167" s="269" t="s">
        <v>149</v>
      </c>
      <c r="AU167" s="269" t="s">
        <v>84</v>
      </c>
      <c r="AV167" s="13" t="s">
        <v>84</v>
      </c>
      <c r="AW167" s="13" t="s">
        <v>35</v>
      </c>
      <c r="AX167" s="13" t="s">
        <v>72</v>
      </c>
      <c r="AY167" s="269" t="s">
        <v>139</v>
      </c>
    </row>
    <row r="168" s="15" customFormat="1">
      <c r="B168" s="283"/>
      <c r="C168" s="284"/>
      <c r="D168" s="250" t="s">
        <v>149</v>
      </c>
      <c r="E168" s="285" t="s">
        <v>21</v>
      </c>
      <c r="F168" s="286" t="s">
        <v>192</v>
      </c>
      <c r="G168" s="284"/>
      <c r="H168" s="287">
        <v>137.744</v>
      </c>
      <c r="I168" s="288"/>
      <c r="J168" s="284"/>
      <c r="K168" s="284"/>
      <c r="L168" s="289"/>
      <c r="M168" s="290"/>
      <c r="N168" s="291"/>
      <c r="O168" s="291"/>
      <c r="P168" s="291"/>
      <c r="Q168" s="291"/>
      <c r="R168" s="291"/>
      <c r="S168" s="291"/>
      <c r="T168" s="292"/>
      <c r="AT168" s="293" t="s">
        <v>149</v>
      </c>
      <c r="AU168" s="293" t="s">
        <v>84</v>
      </c>
      <c r="AV168" s="15" t="s">
        <v>140</v>
      </c>
      <c r="AW168" s="15" t="s">
        <v>35</v>
      </c>
      <c r="AX168" s="15" t="s">
        <v>72</v>
      </c>
      <c r="AY168" s="293" t="s">
        <v>139</v>
      </c>
    </row>
    <row r="169" s="12" customFormat="1">
      <c r="B169" s="248"/>
      <c r="C169" s="249"/>
      <c r="D169" s="250" t="s">
        <v>149</v>
      </c>
      <c r="E169" s="251" t="s">
        <v>21</v>
      </c>
      <c r="F169" s="252" t="s">
        <v>228</v>
      </c>
      <c r="G169" s="249"/>
      <c r="H169" s="251" t="s">
        <v>21</v>
      </c>
      <c r="I169" s="253"/>
      <c r="J169" s="249"/>
      <c r="K169" s="249"/>
      <c r="L169" s="254"/>
      <c r="M169" s="255"/>
      <c r="N169" s="256"/>
      <c r="O169" s="256"/>
      <c r="P169" s="256"/>
      <c r="Q169" s="256"/>
      <c r="R169" s="256"/>
      <c r="S169" s="256"/>
      <c r="T169" s="257"/>
      <c r="AT169" s="258" t="s">
        <v>149</v>
      </c>
      <c r="AU169" s="258" t="s">
        <v>84</v>
      </c>
      <c r="AV169" s="12" t="s">
        <v>76</v>
      </c>
      <c r="AW169" s="12" t="s">
        <v>35</v>
      </c>
      <c r="AX169" s="12" t="s">
        <v>72</v>
      </c>
      <c r="AY169" s="258" t="s">
        <v>139</v>
      </c>
    </row>
    <row r="170" s="13" customFormat="1">
      <c r="B170" s="259"/>
      <c r="C170" s="260"/>
      <c r="D170" s="250" t="s">
        <v>149</v>
      </c>
      <c r="E170" s="261" t="s">
        <v>21</v>
      </c>
      <c r="F170" s="262" t="s">
        <v>193</v>
      </c>
      <c r="G170" s="260"/>
      <c r="H170" s="263">
        <v>19.199999999999999</v>
      </c>
      <c r="I170" s="264"/>
      <c r="J170" s="260"/>
      <c r="K170" s="260"/>
      <c r="L170" s="265"/>
      <c r="M170" s="266"/>
      <c r="N170" s="267"/>
      <c r="O170" s="267"/>
      <c r="P170" s="267"/>
      <c r="Q170" s="267"/>
      <c r="R170" s="267"/>
      <c r="S170" s="267"/>
      <c r="T170" s="268"/>
      <c r="AT170" s="269" t="s">
        <v>149</v>
      </c>
      <c r="AU170" s="269" t="s">
        <v>84</v>
      </c>
      <c r="AV170" s="13" t="s">
        <v>84</v>
      </c>
      <c r="AW170" s="13" t="s">
        <v>35</v>
      </c>
      <c r="AX170" s="13" t="s">
        <v>72</v>
      </c>
      <c r="AY170" s="269" t="s">
        <v>139</v>
      </c>
    </row>
    <row r="171" s="15" customFormat="1">
      <c r="B171" s="283"/>
      <c r="C171" s="284"/>
      <c r="D171" s="250" t="s">
        <v>149</v>
      </c>
      <c r="E171" s="285" t="s">
        <v>21</v>
      </c>
      <c r="F171" s="286" t="s">
        <v>192</v>
      </c>
      <c r="G171" s="284"/>
      <c r="H171" s="287">
        <v>19.199999999999999</v>
      </c>
      <c r="I171" s="288"/>
      <c r="J171" s="284"/>
      <c r="K171" s="284"/>
      <c r="L171" s="289"/>
      <c r="M171" s="290"/>
      <c r="N171" s="291"/>
      <c r="O171" s="291"/>
      <c r="P171" s="291"/>
      <c r="Q171" s="291"/>
      <c r="R171" s="291"/>
      <c r="S171" s="291"/>
      <c r="T171" s="292"/>
      <c r="AT171" s="293" t="s">
        <v>149</v>
      </c>
      <c r="AU171" s="293" t="s">
        <v>84</v>
      </c>
      <c r="AV171" s="15" t="s">
        <v>140</v>
      </c>
      <c r="AW171" s="15" t="s">
        <v>35</v>
      </c>
      <c r="AX171" s="15" t="s">
        <v>72</v>
      </c>
      <c r="AY171" s="293" t="s">
        <v>139</v>
      </c>
    </row>
    <row r="172" s="14" customFormat="1">
      <c r="B172" s="272"/>
      <c r="C172" s="273"/>
      <c r="D172" s="250" t="s">
        <v>149</v>
      </c>
      <c r="E172" s="274" t="s">
        <v>21</v>
      </c>
      <c r="F172" s="275" t="s">
        <v>185</v>
      </c>
      <c r="G172" s="273"/>
      <c r="H172" s="276">
        <v>156.94399999999999</v>
      </c>
      <c r="I172" s="277"/>
      <c r="J172" s="273"/>
      <c r="K172" s="273"/>
      <c r="L172" s="278"/>
      <c r="M172" s="279"/>
      <c r="N172" s="280"/>
      <c r="O172" s="280"/>
      <c r="P172" s="280"/>
      <c r="Q172" s="280"/>
      <c r="R172" s="280"/>
      <c r="S172" s="280"/>
      <c r="T172" s="281"/>
      <c r="AT172" s="282" t="s">
        <v>149</v>
      </c>
      <c r="AU172" s="282" t="s">
        <v>84</v>
      </c>
      <c r="AV172" s="14" t="s">
        <v>147</v>
      </c>
      <c r="AW172" s="14" t="s">
        <v>35</v>
      </c>
      <c r="AX172" s="14" t="s">
        <v>76</v>
      </c>
      <c r="AY172" s="282" t="s">
        <v>139</v>
      </c>
    </row>
    <row r="173" s="1" customFormat="1" ht="22.8" customHeight="1">
      <c r="B173" s="47"/>
      <c r="C173" s="236" t="s">
        <v>229</v>
      </c>
      <c r="D173" s="236" t="s">
        <v>142</v>
      </c>
      <c r="E173" s="237" t="s">
        <v>230</v>
      </c>
      <c r="F173" s="238" t="s">
        <v>231</v>
      </c>
      <c r="G173" s="239" t="s">
        <v>157</v>
      </c>
      <c r="H173" s="240">
        <v>160</v>
      </c>
      <c r="I173" s="241"/>
      <c r="J173" s="242">
        <f>ROUND(I173*H173,2)</f>
        <v>0</v>
      </c>
      <c r="K173" s="238" t="s">
        <v>146</v>
      </c>
      <c r="L173" s="73"/>
      <c r="M173" s="243" t="s">
        <v>21</v>
      </c>
      <c r="N173" s="244" t="s">
        <v>44</v>
      </c>
      <c r="O173" s="48"/>
      <c r="P173" s="245">
        <f>O173*H173</f>
        <v>0</v>
      </c>
      <c r="Q173" s="245">
        <v>0.000121</v>
      </c>
      <c r="R173" s="245">
        <f>Q173*H173</f>
        <v>0.019359999999999999</v>
      </c>
      <c r="S173" s="245">
        <v>0</v>
      </c>
      <c r="T173" s="246">
        <f>S173*H173</f>
        <v>0</v>
      </c>
      <c r="AR173" s="25" t="s">
        <v>147</v>
      </c>
      <c r="AT173" s="25" t="s">
        <v>142</v>
      </c>
      <c r="AU173" s="25" t="s">
        <v>84</v>
      </c>
      <c r="AY173" s="25" t="s">
        <v>139</v>
      </c>
      <c r="BE173" s="247">
        <f>IF(N173="základní",J173,0)</f>
        <v>0</v>
      </c>
      <c r="BF173" s="247">
        <f>IF(N173="snížená",J173,0)</f>
        <v>0</v>
      </c>
      <c r="BG173" s="247">
        <f>IF(N173="zákl. přenesená",J173,0)</f>
        <v>0</v>
      </c>
      <c r="BH173" s="247">
        <f>IF(N173="sníž. přenesená",J173,0)</f>
        <v>0</v>
      </c>
      <c r="BI173" s="247">
        <f>IF(N173="nulová",J173,0)</f>
        <v>0</v>
      </c>
      <c r="BJ173" s="25" t="s">
        <v>84</v>
      </c>
      <c r="BK173" s="247">
        <f>ROUND(I173*H173,2)</f>
        <v>0</v>
      </c>
      <c r="BL173" s="25" t="s">
        <v>147</v>
      </c>
      <c r="BM173" s="25" t="s">
        <v>232</v>
      </c>
    </row>
    <row r="174" s="1" customFormat="1">
      <c r="B174" s="47"/>
      <c r="C174" s="75"/>
      <c r="D174" s="250" t="s">
        <v>180</v>
      </c>
      <c r="E174" s="75"/>
      <c r="F174" s="270" t="s">
        <v>233</v>
      </c>
      <c r="G174" s="75"/>
      <c r="H174" s="75"/>
      <c r="I174" s="204"/>
      <c r="J174" s="75"/>
      <c r="K174" s="75"/>
      <c r="L174" s="73"/>
      <c r="M174" s="271"/>
      <c r="N174" s="48"/>
      <c r="O174" s="48"/>
      <c r="P174" s="48"/>
      <c r="Q174" s="48"/>
      <c r="R174" s="48"/>
      <c r="S174" s="48"/>
      <c r="T174" s="96"/>
      <c r="AT174" s="25" t="s">
        <v>180</v>
      </c>
      <c r="AU174" s="25" t="s">
        <v>84</v>
      </c>
    </row>
    <row r="175" s="12" customFormat="1">
      <c r="B175" s="248"/>
      <c r="C175" s="249"/>
      <c r="D175" s="250" t="s">
        <v>149</v>
      </c>
      <c r="E175" s="251" t="s">
        <v>21</v>
      </c>
      <c r="F175" s="252" t="s">
        <v>150</v>
      </c>
      <c r="G175" s="249"/>
      <c r="H175" s="251" t="s">
        <v>21</v>
      </c>
      <c r="I175" s="253"/>
      <c r="J175" s="249"/>
      <c r="K175" s="249"/>
      <c r="L175" s="254"/>
      <c r="M175" s="255"/>
      <c r="N175" s="256"/>
      <c r="O175" s="256"/>
      <c r="P175" s="256"/>
      <c r="Q175" s="256"/>
      <c r="R175" s="256"/>
      <c r="S175" s="256"/>
      <c r="T175" s="257"/>
      <c r="AT175" s="258" t="s">
        <v>149</v>
      </c>
      <c r="AU175" s="258" t="s">
        <v>84</v>
      </c>
      <c r="AV175" s="12" t="s">
        <v>76</v>
      </c>
      <c r="AW175" s="12" t="s">
        <v>35</v>
      </c>
      <c r="AX175" s="12" t="s">
        <v>72</v>
      </c>
      <c r="AY175" s="258" t="s">
        <v>139</v>
      </c>
    </row>
    <row r="176" s="13" customFormat="1">
      <c r="B176" s="259"/>
      <c r="C176" s="260"/>
      <c r="D176" s="250" t="s">
        <v>149</v>
      </c>
      <c r="E176" s="261" t="s">
        <v>21</v>
      </c>
      <c r="F176" s="262" t="s">
        <v>234</v>
      </c>
      <c r="G176" s="260"/>
      <c r="H176" s="263">
        <v>160</v>
      </c>
      <c r="I176" s="264"/>
      <c r="J176" s="260"/>
      <c r="K176" s="260"/>
      <c r="L176" s="265"/>
      <c r="M176" s="266"/>
      <c r="N176" s="267"/>
      <c r="O176" s="267"/>
      <c r="P176" s="267"/>
      <c r="Q176" s="267"/>
      <c r="R176" s="267"/>
      <c r="S176" s="267"/>
      <c r="T176" s="268"/>
      <c r="AT176" s="269" t="s">
        <v>149</v>
      </c>
      <c r="AU176" s="269" t="s">
        <v>84</v>
      </c>
      <c r="AV176" s="13" t="s">
        <v>84</v>
      </c>
      <c r="AW176" s="13" t="s">
        <v>35</v>
      </c>
      <c r="AX176" s="13" t="s">
        <v>76</v>
      </c>
      <c r="AY176" s="269" t="s">
        <v>139</v>
      </c>
    </row>
    <row r="177" s="1" customFormat="1" ht="22.8" customHeight="1">
      <c r="B177" s="47"/>
      <c r="C177" s="236" t="s">
        <v>10</v>
      </c>
      <c r="D177" s="236" t="s">
        <v>142</v>
      </c>
      <c r="E177" s="237" t="s">
        <v>235</v>
      </c>
      <c r="F177" s="238" t="s">
        <v>236</v>
      </c>
      <c r="G177" s="239" t="s">
        <v>157</v>
      </c>
      <c r="H177" s="240">
        <v>400</v>
      </c>
      <c r="I177" s="241"/>
      <c r="J177" s="242">
        <f>ROUND(I177*H177,2)</f>
        <v>0</v>
      </c>
      <c r="K177" s="238" t="s">
        <v>146</v>
      </c>
      <c r="L177" s="73"/>
      <c r="M177" s="243" t="s">
        <v>21</v>
      </c>
      <c r="N177" s="244" t="s">
        <v>44</v>
      </c>
      <c r="O177" s="48"/>
      <c r="P177" s="245">
        <f>O177*H177</f>
        <v>0</v>
      </c>
      <c r="Q177" s="245">
        <v>0.000242</v>
      </c>
      <c r="R177" s="245">
        <f>Q177*H177</f>
        <v>0.096799999999999997</v>
      </c>
      <c r="S177" s="245">
        <v>0</v>
      </c>
      <c r="T177" s="246">
        <f>S177*H177</f>
        <v>0</v>
      </c>
      <c r="AR177" s="25" t="s">
        <v>147</v>
      </c>
      <c r="AT177" s="25" t="s">
        <v>142</v>
      </c>
      <c r="AU177" s="25" t="s">
        <v>84</v>
      </c>
      <c r="AY177" s="25" t="s">
        <v>139</v>
      </c>
      <c r="BE177" s="247">
        <f>IF(N177="základní",J177,0)</f>
        <v>0</v>
      </c>
      <c r="BF177" s="247">
        <f>IF(N177="snížená",J177,0)</f>
        <v>0</v>
      </c>
      <c r="BG177" s="247">
        <f>IF(N177="zákl. přenesená",J177,0)</f>
        <v>0</v>
      </c>
      <c r="BH177" s="247">
        <f>IF(N177="sníž. přenesená",J177,0)</f>
        <v>0</v>
      </c>
      <c r="BI177" s="247">
        <f>IF(N177="nulová",J177,0)</f>
        <v>0</v>
      </c>
      <c r="BJ177" s="25" t="s">
        <v>84</v>
      </c>
      <c r="BK177" s="247">
        <f>ROUND(I177*H177,2)</f>
        <v>0</v>
      </c>
      <c r="BL177" s="25" t="s">
        <v>147</v>
      </c>
      <c r="BM177" s="25" t="s">
        <v>237</v>
      </c>
    </row>
    <row r="178" s="1" customFormat="1">
      <c r="B178" s="47"/>
      <c r="C178" s="75"/>
      <c r="D178" s="250" t="s">
        <v>180</v>
      </c>
      <c r="E178" s="75"/>
      <c r="F178" s="270" t="s">
        <v>233</v>
      </c>
      <c r="G178" s="75"/>
      <c r="H178" s="75"/>
      <c r="I178" s="204"/>
      <c r="J178" s="75"/>
      <c r="K178" s="75"/>
      <c r="L178" s="73"/>
      <c r="M178" s="271"/>
      <c r="N178" s="48"/>
      <c r="O178" s="48"/>
      <c r="P178" s="48"/>
      <c r="Q178" s="48"/>
      <c r="R178" s="48"/>
      <c r="S178" s="48"/>
      <c r="T178" s="96"/>
      <c r="AT178" s="25" t="s">
        <v>180</v>
      </c>
      <c r="AU178" s="25" t="s">
        <v>84</v>
      </c>
    </row>
    <row r="179" s="12" customFormat="1">
      <c r="B179" s="248"/>
      <c r="C179" s="249"/>
      <c r="D179" s="250" t="s">
        <v>149</v>
      </c>
      <c r="E179" s="251" t="s">
        <v>21</v>
      </c>
      <c r="F179" s="252" t="s">
        <v>150</v>
      </c>
      <c r="G179" s="249"/>
      <c r="H179" s="251" t="s">
        <v>21</v>
      </c>
      <c r="I179" s="253"/>
      <c r="J179" s="249"/>
      <c r="K179" s="249"/>
      <c r="L179" s="254"/>
      <c r="M179" s="255"/>
      <c r="N179" s="256"/>
      <c r="O179" s="256"/>
      <c r="P179" s="256"/>
      <c r="Q179" s="256"/>
      <c r="R179" s="256"/>
      <c r="S179" s="256"/>
      <c r="T179" s="257"/>
      <c r="AT179" s="258" t="s">
        <v>149</v>
      </c>
      <c r="AU179" s="258" t="s">
        <v>84</v>
      </c>
      <c r="AV179" s="12" t="s">
        <v>76</v>
      </c>
      <c r="AW179" s="12" t="s">
        <v>35</v>
      </c>
      <c r="AX179" s="12" t="s">
        <v>72</v>
      </c>
      <c r="AY179" s="258" t="s">
        <v>139</v>
      </c>
    </row>
    <row r="180" s="13" customFormat="1">
      <c r="B180" s="259"/>
      <c r="C180" s="260"/>
      <c r="D180" s="250" t="s">
        <v>149</v>
      </c>
      <c r="E180" s="261" t="s">
        <v>21</v>
      </c>
      <c r="F180" s="262" t="s">
        <v>238</v>
      </c>
      <c r="G180" s="260"/>
      <c r="H180" s="263">
        <v>400</v>
      </c>
      <c r="I180" s="264"/>
      <c r="J180" s="260"/>
      <c r="K180" s="260"/>
      <c r="L180" s="265"/>
      <c r="M180" s="266"/>
      <c r="N180" s="267"/>
      <c r="O180" s="267"/>
      <c r="P180" s="267"/>
      <c r="Q180" s="267"/>
      <c r="R180" s="267"/>
      <c r="S180" s="267"/>
      <c r="T180" s="268"/>
      <c r="AT180" s="269" t="s">
        <v>149</v>
      </c>
      <c r="AU180" s="269" t="s">
        <v>84</v>
      </c>
      <c r="AV180" s="13" t="s">
        <v>84</v>
      </c>
      <c r="AW180" s="13" t="s">
        <v>35</v>
      </c>
      <c r="AX180" s="13" t="s">
        <v>76</v>
      </c>
      <c r="AY180" s="269" t="s">
        <v>139</v>
      </c>
    </row>
    <row r="181" s="1" customFormat="1" ht="22.8" customHeight="1">
      <c r="B181" s="47"/>
      <c r="C181" s="236" t="s">
        <v>239</v>
      </c>
      <c r="D181" s="236" t="s">
        <v>142</v>
      </c>
      <c r="E181" s="237" t="s">
        <v>240</v>
      </c>
      <c r="F181" s="238" t="s">
        <v>241</v>
      </c>
      <c r="G181" s="239" t="s">
        <v>157</v>
      </c>
      <c r="H181" s="240">
        <v>2.5</v>
      </c>
      <c r="I181" s="241"/>
      <c r="J181" s="242">
        <f>ROUND(I181*H181,2)</f>
        <v>0</v>
      </c>
      <c r="K181" s="238" t="s">
        <v>146</v>
      </c>
      <c r="L181" s="73"/>
      <c r="M181" s="243" t="s">
        <v>21</v>
      </c>
      <c r="N181" s="244" t="s">
        <v>44</v>
      </c>
      <c r="O181" s="48"/>
      <c r="P181" s="245">
        <f>O181*H181</f>
        <v>0</v>
      </c>
      <c r="Q181" s="245">
        <v>0.0048900000000000002</v>
      </c>
      <c r="R181" s="245">
        <f>Q181*H181</f>
        <v>0.012225</v>
      </c>
      <c r="S181" s="245">
        <v>0</v>
      </c>
      <c r="T181" s="246">
        <f>S181*H181</f>
        <v>0</v>
      </c>
      <c r="AR181" s="25" t="s">
        <v>147</v>
      </c>
      <c r="AT181" s="25" t="s">
        <v>142</v>
      </c>
      <c r="AU181" s="25" t="s">
        <v>84</v>
      </c>
      <c r="AY181" s="25" t="s">
        <v>139</v>
      </c>
      <c r="BE181" s="247">
        <f>IF(N181="základní",J181,0)</f>
        <v>0</v>
      </c>
      <c r="BF181" s="247">
        <f>IF(N181="snížená",J181,0)</f>
        <v>0</v>
      </c>
      <c r="BG181" s="247">
        <f>IF(N181="zákl. přenesená",J181,0)</f>
        <v>0</v>
      </c>
      <c r="BH181" s="247">
        <f>IF(N181="sníž. přenesená",J181,0)</f>
        <v>0</v>
      </c>
      <c r="BI181" s="247">
        <f>IF(N181="nulová",J181,0)</f>
        <v>0</v>
      </c>
      <c r="BJ181" s="25" t="s">
        <v>84</v>
      </c>
      <c r="BK181" s="247">
        <f>ROUND(I181*H181,2)</f>
        <v>0</v>
      </c>
      <c r="BL181" s="25" t="s">
        <v>147</v>
      </c>
      <c r="BM181" s="25" t="s">
        <v>242</v>
      </c>
    </row>
    <row r="182" s="1" customFormat="1">
      <c r="B182" s="47"/>
      <c r="C182" s="75"/>
      <c r="D182" s="250" t="s">
        <v>180</v>
      </c>
      <c r="E182" s="75"/>
      <c r="F182" s="270" t="s">
        <v>198</v>
      </c>
      <c r="G182" s="75"/>
      <c r="H182" s="75"/>
      <c r="I182" s="204"/>
      <c r="J182" s="75"/>
      <c r="K182" s="75"/>
      <c r="L182" s="73"/>
      <c r="M182" s="271"/>
      <c r="N182" s="48"/>
      <c r="O182" s="48"/>
      <c r="P182" s="48"/>
      <c r="Q182" s="48"/>
      <c r="R182" s="48"/>
      <c r="S182" s="48"/>
      <c r="T182" s="96"/>
      <c r="AT182" s="25" t="s">
        <v>180</v>
      </c>
      <c r="AU182" s="25" t="s">
        <v>84</v>
      </c>
    </row>
    <row r="183" s="12" customFormat="1">
      <c r="B183" s="248"/>
      <c r="C183" s="249"/>
      <c r="D183" s="250" t="s">
        <v>149</v>
      </c>
      <c r="E183" s="251" t="s">
        <v>21</v>
      </c>
      <c r="F183" s="252" t="s">
        <v>150</v>
      </c>
      <c r="G183" s="249"/>
      <c r="H183" s="251" t="s">
        <v>21</v>
      </c>
      <c r="I183" s="253"/>
      <c r="J183" s="249"/>
      <c r="K183" s="249"/>
      <c r="L183" s="254"/>
      <c r="M183" s="255"/>
      <c r="N183" s="256"/>
      <c r="O183" s="256"/>
      <c r="P183" s="256"/>
      <c r="Q183" s="256"/>
      <c r="R183" s="256"/>
      <c r="S183" s="256"/>
      <c r="T183" s="257"/>
      <c r="AT183" s="258" t="s">
        <v>149</v>
      </c>
      <c r="AU183" s="258" t="s">
        <v>84</v>
      </c>
      <c r="AV183" s="12" t="s">
        <v>76</v>
      </c>
      <c r="AW183" s="12" t="s">
        <v>35</v>
      </c>
      <c r="AX183" s="12" t="s">
        <v>72</v>
      </c>
      <c r="AY183" s="258" t="s">
        <v>139</v>
      </c>
    </row>
    <row r="184" s="13" customFormat="1">
      <c r="B184" s="259"/>
      <c r="C184" s="260"/>
      <c r="D184" s="250" t="s">
        <v>149</v>
      </c>
      <c r="E184" s="261" t="s">
        <v>21</v>
      </c>
      <c r="F184" s="262" t="s">
        <v>243</v>
      </c>
      <c r="G184" s="260"/>
      <c r="H184" s="263">
        <v>2.5</v>
      </c>
      <c r="I184" s="264"/>
      <c r="J184" s="260"/>
      <c r="K184" s="260"/>
      <c r="L184" s="265"/>
      <c r="M184" s="266"/>
      <c r="N184" s="267"/>
      <c r="O184" s="267"/>
      <c r="P184" s="267"/>
      <c r="Q184" s="267"/>
      <c r="R184" s="267"/>
      <c r="S184" s="267"/>
      <c r="T184" s="268"/>
      <c r="AT184" s="269" t="s">
        <v>149</v>
      </c>
      <c r="AU184" s="269" t="s">
        <v>84</v>
      </c>
      <c r="AV184" s="13" t="s">
        <v>84</v>
      </c>
      <c r="AW184" s="13" t="s">
        <v>35</v>
      </c>
      <c r="AX184" s="13" t="s">
        <v>76</v>
      </c>
      <c r="AY184" s="269" t="s">
        <v>139</v>
      </c>
    </row>
    <row r="185" s="1" customFormat="1" ht="34.2" customHeight="1">
      <c r="B185" s="47"/>
      <c r="C185" s="236" t="s">
        <v>244</v>
      </c>
      <c r="D185" s="236" t="s">
        <v>142</v>
      </c>
      <c r="E185" s="237" t="s">
        <v>245</v>
      </c>
      <c r="F185" s="238" t="s">
        <v>246</v>
      </c>
      <c r="G185" s="239" t="s">
        <v>162</v>
      </c>
      <c r="H185" s="240">
        <v>54.399999999999999</v>
      </c>
      <c r="I185" s="241"/>
      <c r="J185" s="242">
        <f>ROUND(I185*H185,2)</f>
        <v>0</v>
      </c>
      <c r="K185" s="238" t="s">
        <v>146</v>
      </c>
      <c r="L185" s="73"/>
      <c r="M185" s="243" t="s">
        <v>21</v>
      </c>
      <c r="N185" s="244" t="s">
        <v>44</v>
      </c>
      <c r="O185" s="48"/>
      <c r="P185" s="245">
        <f>O185*H185</f>
        <v>0</v>
      </c>
      <c r="Q185" s="245">
        <v>0</v>
      </c>
      <c r="R185" s="245">
        <f>Q185*H185</f>
        <v>0</v>
      </c>
      <c r="S185" s="245">
        <v>0</v>
      </c>
      <c r="T185" s="246">
        <f>S185*H185</f>
        <v>0</v>
      </c>
      <c r="AR185" s="25" t="s">
        <v>147</v>
      </c>
      <c r="AT185" s="25" t="s">
        <v>142</v>
      </c>
      <c r="AU185" s="25" t="s">
        <v>84</v>
      </c>
      <c r="AY185" s="25" t="s">
        <v>139</v>
      </c>
      <c r="BE185" s="247">
        <f>IF(N185="základní",J185,0)</f>
        <v>0</v>
      </c>
      <c r="BF185" s="247">
        <f>IF(N185="snížená",J185,0)</f>
        <v>0</v>
      </c>
      <c r="BG185" s="247">
        <f>IF(N185="zákl. přenesená",J185,0)</f>
        <v>0</v>
      </c>
      <c r="BH185" s="247">
        <f>IF(N185="sníž. přenesená",J185,0)</f>
        <v>0</v>
      </c>
      <c r="BI185" s="247">
        <f>IF(N185="nulová",J185,0)</f>
        <v>0</v>
      </c>
      <c r="BJ185" s="25" t="s">
        <v>84</v>
      </c>
      <c r="BK185" s="247">
        <f>ROUND(I185*H185,2)</f>
        <v>0</v>
      </c>
      <c r="BL185" s="25" t="s">
        <v>147</v>
      </c>
      <c r="BM185" s="25" t="s">
        <v>247</v>
      </c>
    </row>
    <row r="186" s="1" customFormat="1">
      <c r="B186" s="47"/>
      <c r="C186" s="75"/>
      <c r="D186" s="250" t="s">
        <v>180</v>
      </c>
      <c r="E186" s="75"/>
      <c r="F186" s="270" t="s">
        <v>248</v>
      </c>
      <c r="G186" s="75"/>
      <c r="H186" s="75"/>
      <c r="I186" s="204"/>
      <c r="J186" s="75"/>
      <c r="K186" s="75"/>
      <c r="L186" s="73"/>
      <c r="M186" s="271"/>
      <c r="N186" s="48"/>
      <c r="O186" s="48"/>
      <c r="P186" s="48"/>
      <c r="Q186" s="48"/>
      <c r="R186" s="48"/>
      <c r="S186" s="48"/>
      <c r="T186" s="96"/>
      <c r="AT186" s="25" t="s">
        <v>180</v>
      </c>
      <c r="AU186" s="25" t="s">
        <v>84</v>
      </c>
    </row>
    <row r="187" s="12" customFormat="1">
      <c r="B187" s="248"/>
      <c r="C187" s="249"/>
      <c r="D187" s="250" t="s">
        <v>149</v>
      </c>
      <c r="E187" s="251" t="s">
        <v>21</v>
      </c>
      <c r="F187" s="252" t="s">
        <v>150</v>
      </c>
      <c r="G187" s="249"/>
      <c r="H187" s="251" t="s">
        <v>21</v>
      </c>
      <c r="I187" s="253"/>
      <c r="J187" s="249"/>
      <c r="K187" s="249"/>
      <c r="L187" s="254"/>
      <c r="M187" s="255"/>
      <c r="N187" s="256"/>
      <c r="O187" s="256"/>
      <c r="P187" s="256"/>
      <c r="Q187" s="256"/>
      <c r="R187" s="256"/>
      <c r="S187" s="256"/>
      <c r="T187" s="257"/>
      <c r="AT187" s="258" t="s">
        <v>149</v>
      </c>
      <c r="AU187" s="258" t="s">
        <v>84</v>
      </c>
      <c r="AV187" s="12" t="s">
        <v>76</v>
      </c>
      <c r="AW187" s="12" t="s">
        <v>35</v>
      </c>
      <c r="AX187" s="12" t="s">
        <v>72</v>
      </c>
      <c r="AY187" s="258" t="s">
        <v>139</v>
      </c>
    </row>
    <row r="188" s="13" customFormat="1">
      <c r="B188" s="259"/>
      <c r="C188" s="260"/>
      <c r="D188" s="250" t="s">
        <v>149</v>
      </c>
      <c r="E188" s="261" t="s">
        <v>21</v>
      </c>
      <c r="F188" s="262" t="s">
        <v>249</v>
      </c>
      <c r="G188" s="260"/>
      <c r="H188" s="263">
        <v>21.600000000000001</v>
      </c>
      <c r="I188" s="264"/>
      <c r="J188" s="260"/>
      <c r="K188" s="260"/>
      <c r="L188" s="265"/>
      <c r="M188" s="266"/>
      <c r="N188" s="267"/>
      <c r="O188" s="267"/>
      <c r="P188" s="267"/>
      <c r="Q188" s="267"/>
      <c r="R188" s="267"/>
      <c r="S188" s="267"/>
      <c r="T188" s="268"/>
      <c r="AT188" s="269" t="s">
        <v>149</v>
      </c>
      <c r="AU188" s="269" t="s">
        <v>84</v>
      </c>
      <c r="AV188" s="13" t="s">
        <v>84</v>
      </c>
      <c r="AW188" s="13" t="s">
        <v>35</v>
      </c>
      <c r="AX188" s="13" t="s">
        <v>72</v>
      </c>
      <c r="AY188" s="269" t="s">
        <v>139</v>
      </c>
    </row>
    <row r="189" s="13" customFormat="1">
      <c r="B189" s="259"/>
      <c r="C189" s="260"/>
      <c r="D189" s="250" t="s">
        <v>149</v>
      </c>
      <c r="E189" s="261" t="s">
        <v>21</v>
      </c>
      <c r="F189" s="262" t="s">
        <v>250</v>
      </c>
      <c r="G189" s="260"/>
      <c r="H189" s="263">
        <v>32.799999999999997</v>
      </c>
      <c r="I189" s="264"/>
      <c r="J189" s="260"/>
      <c r="K189" s="260"/>
      <c r="L189" s="265"/>
      <c r="M189" s="266"/>
      <c r="N189" s="267"/>
      <c r="O189" s="267"/>
      <c r="P189" s="267"/>
      <c r="Q189" s="267"/>
      <c r="R189" s="267"/>
      <c r="S189" s="267"/>
      <c r="T189" s="268"/>
      <c r="AT189" s="269" t="s">
        <v>149</v>
      </c>
      <c r="AU189" s="269" t="s">
        <v>84</v>
      </c>
      <c r="AV189" s="13" t="s">
        <v>84</v>
      </c>
      <c r="AW189" s="13" t="s">
        <v>35</v>
      </c>
      <c r="AX189" s="13" t="s">
        <v>72</v>
      </c>
      <c r="AY189" s="269" t="s">
        <v>139</v>
      </c>
    </row>
    <row r="190" s="14" customFormat="1">
      <c r="B190" s="272"/>
      <c r="C190" s="273"/>
      <c r="D190" s="250" t="s">
        <v>149</v>
      </c>
      <c r="E190" s="274" t="s">
        <v>21</v>
      </c>
      <c r="F190" s="275" t="s">
        <v>185</v>
      </c>
      <c r="G190" s="273"/>
      <c r="H190" s="276">
        <v>54.399999999999999</v>
      </c>
      <c r="I190" s="277"/>
      <c r="J190" s="273"/>
      <c r="K190" s="273"/>
      <c r="L190" s="278"/>
      <c r="M190" s="279"/>
      <c r="N190" s="280"/>
      <c r="O190" s="280"/>
      <c r="P190" s="280"/>
      <c r="Q190" s="280"/>
      <c r="R190" s="280"/>
      <c r="S190" s="280"/>
      <c r="T190" s="281"/>
      <c r="AT190" s="282" t="s">
        <v>149</v>
      </c>
      <c r="AU190" s="282" t="s">
        <v>84</v>
      </c>
      <c r="AV190" s="14" t="s">
        <v>147</v>
      </c>
      <c r="AW190" s="14" t="s">
        <v>35</v>
      </c>
      <c r="AX190" s="14" t="s">
        <v>76</v>
      </c>
      <c r="AY190" s="282" t="s">
        <v>139</v>
      </c>
    </row>
    <row r="191" s="1" customFormat="1" ht="14.4" customHeight="1">
      <c r="B191" s="47"/>
      <c r="C191" s="294" t="s">
        <v>251</v>
      </c>
      <c r="D191" s="294" t="s">
        <v>252</v>
      </c>
      <c r="E191" s="295" t="s">
        <v>253</v>
      </c>
      <c r="F191" s="296" t="s">
        <v>254</v>
      </c>
      <c r="G191" s="297" t="s">
        <v>162</v>
      </c>
      <c r="H191" s="298">
        <v>57.119999999999997</v>
      </c>
      <c r="I191" s="299"/>
      <c r="J191" s="300">
        <f>ROUND(I191*H191,2)</f>
        <v>0</v>
      </c>
      <c r="K191" s="296" t="s">
        <v>21</v>
      </c>
      <c r="L191" s="301"/>
      <c r="M191" s="302" t="s">
        <v>21</v>
      </c>
      <c r="N191" s="303" t="s">
        <v>44</v>
      </c>
      <c r="O191" s="48"/>
      <c r="P191" s="245">
        <f>O191*H191</f>
        <v>0</v>
      </c>
      <c r="Q191" s="245">
        <v>0.00010000000000000001</v>
      </c>
      <c r="R191" s="245">
        <f>Q191*H191</f>
        <v>0.0057120000000000001</v>
      </c>
      <c r="S191" s="245">
        <v>0</v>
      </c>
      <c r="T191" s="246">
        <f>S191*H191</f>
        <v>0</v>
      </c>
      <c r="AR191" s="25" t="s">
        <v>186</v>
      </c>
      <c r="AT191" s="25" t="s">
        <v>252</v>
      </c>
      <c r="AU191" s="25" t="s">
        <v>84</v>
      </c>
      <c r="AY191" s="25" t="s">
        <v>139</v>
      </c>
      <c r="BE191" s="247">
        <f>IF(N191="základní",J191,0)</f>
        <v>0</v>
      </c>
      <c r="BF191" s="247">
        <f>IF(N191="snížená",J191,0)</f>
        <v>0</v>
      </c>
      <c r="BG191" s="247">
        <f>IF(N191="zákl. přenesená",J191,0)</f>
        <v>0</v>
      </c>
      <c r="BH191" s="247">
        <f>IF(N191="sníž. přenesená",J191,0)</f>
        <v>0</v>
      </c>
      <c r="BI191" s="247">
        <f>IF(N191="nulová",J191,0)</f>
        <v>0</v>
      </c>
      <c r="BJ191" s="25" t="s">
        <v>84</v>
      </c>
      <c r="BK191" s="247">
        <f>ROUND(I191*H191,2)</f>
        <v>0</v>
      </c>
      <c r="BL191" s="25" t="s">
        <v>147</v>
      </c>
      <c r="BM191" s="25" t="s">
        <v>255</v>
      </c>
    </row>
    <row r="192" s="13" customFormat="1">
      <c r="B192" s="259"/>
      <c r="C192" s="260"/>
      <c r="D192" s="250" t="s">
        <v>149</v>
      </c>
      <c r="E192" s="260"/>
      <c r="F192" s="262" t="s">
        <v>256</v>
      </c>
      <c r="G192" s="260"/>
      <c r="H192" s="263">
        <v>57.119999999999997</v>
      </c>
      <c r="I192" s="264"/>
      <c r="J192" s="260"/>
      <c r="K192" s="260"/>
      <c r="L192" s="265"/>
      <c r="M192" s="266"/>
      <c r="N192" s="267"/>
      <c r="O192" s="267"/>
      <c r="P192" s="267"/>
      <c r="Q192" s="267"/>
      <c r="R192" s="267"/>
      <c r="S192" s="267"/>
      <c r="T192" s="268"/>
      <c r="AT192" s="269" t="s">
        <v>149</v>
      </c>
      <c r="AU192" s="269" t="s">
        <v>84</v>
      </c>
      <c r="AV192" s="13" t="s">
        <v>84</v>
      </c>
      <c r="AW192" s="13" t="s">
        <v>6</v>
      </c>
      <c r="AX192" s="13" t="s">
        <v>76</v>
      </c>
      <c r="AY192" s="269" t="s">
        <v>139</v>
      </c>
    </row>
    <row r="193" s="1" customFormat="1" ht="34.2" customHeight="1">
      <c r="B193" s="47"/>
      <c r="C193" s="236" t="s">
        <v>257</v>
      </c>
      <c r="D193" s="236" t="s">
        <v>142</v>
      </c>
      <c r="E193" s="237" t="s">
        <v>258</v>
      </c>
      <c r="F193" s="238" t="s">
        <v>259</v>
      </c>
      <c r="G193" s="239" t="s">
        <v>145</v>
      </c>
      <c r="H193" s="240">
        <v>5</v>
      </c>
      <c r="I193" s="241"/>
      <c r="J193" s="242">
        <f>ROUND(I193*H193,2)</f>
        <v>0</v>
      </c>
      <c r="K193" s="238" t="s">
        <v>146</v>
      </c>
      <c r="L193" s="73"/>
      <c r="M193" s="243" t="s">
        <v>21</v>
      </c>
      <c r="N193" s="244" t="s">
        <v>44</v>
      </c>
      <c r="O193" s="48"/>
      <c r="P193" s="245">
        <f>O193*H193</f>
        <v>0</v>
      </c>
      <c r="Q193" s="245">
        <v>0.0022252000000000001</v>
      </c>
      <c r="R193" s="245">
        <f>Q193*H193</f>
        <v>0.011126000000000001</v>
      </c>
      <c r="S193" s="245">
        <v>0</v>
      </c>
      <c r="T193" s="246">
        <f>S193*H193</f>
        <v>0</v>
      </c>
      <c r="AR193" s="25" t="s">
        <v>147</v>
      </c>
      <c r="AT193" s="25" t="s">
        <v>142</v>
      </c>
      <c r="AU193" s="25" t="s">
        <v>84</v>
      </c>
      <c r="AY193" s="25" t="s">
        <v>139</v>
      </c>
      <c r="BE193" s="247">
        <f>IF(N193="základní",J193,0)</f>
        <v>0</v>
      </c>
      <c r="BF193" s="247">
        <f>IF(N193="snížená",J193,0)</f>
        <v>0</v>
      </c>
      <c r="BG193" s="247">
        <f>IF(N193="zákl. přenesená",J193,0)</f>
        <v>0</v>
      </c>
      <c r="BH193" s="247">
        <f>IF(N193="sníž. přenesená",J193,0)</f>
        <v>0</v>
      </c>
      <c r="BI193" s="247">
        <f>IF(N193="nulová",J193,0)</f>
        <v>0</v>
      </c>
      <c r="BJ193" s="25" t="s">
        <v>84</v>
      </c>
      <c r="BK193" s="247">
        <f>ROUND(I193*H193,2)</f>
        <v>0</v>
      </c>
      <c r="BL193" s="25" t="s">
        <v>147</v>
      </c>
      <c r="BM193" s="25" t="s">
        <v>260</v>
      </c>
    </row>
    <row r="194" s="12" customFormat="1">
      <c r="B194" s="248"/>
      <c r="C194" s="249"/>
      <c r="D194" s="250" t="s">
        <v>149</v>
      </c>
      <c r="E194" s="251" t="s">
        <v>21</v>
      </c>
      <c r="F194" s="252" t="s">
        <v>150</v>
      </c>
      <c r="G194" s="249"/>
      <c r="H194" s="251" t="s">
        <v>21</v>
      </c>
      <c r="I194" s="253"/>
      <c r="J194" s="249"/>
      <c r="K194" s="249"/>
      <c r="L194" s="254"/>
      <c r="M194" s="255"/>
      <c r="N194" s="256"/>
      <c r="O194" s="256"/>
      <c r="P194" s="256"/>
      <c r="Q194" s="256"/>
      <c r="R194" s="256"/>
      <c r="S194" s="256"/>
      <c r="T194" s="257"/>
      <c r="AT194" s="258" t="s">
        <v>149</v>
      </c>
      <c r="AU194" s="258" t="s">
        <v>84</v>
      </c>
      <c r="AV194" s="12" t="s">
        <v>76</v>
      </c>
      <c r="AW194" s="12" t="s">
        <v>35</v>
      </c>
      <c r="AX194" s="12" t="s">
        <v>72</v>
      </c>
      <c r="AY194" s="258" t="s">
        <v>139</v>
      </c>
    </row>
    <row r="195" s="13" customFormat="1">
      <c r="B195" s="259"/>
      <c r="C195" s="260"/>
      <c r="D195" s="250" t="s">
        <v>149</v>
      </c>
      <c r="E195" s="261" t="s">
        <v>21</v>
      </c>
      <c r="F195" s="262" t="s">
        <v>151</v>
      </c>
      <c r="G195" s="260"/>
      <c r="H195" s="263">
        <v>5</v>
      </c>
      <c r="I195" s="264"/>
      <c r="J195" s="260"/>
      <c r="K195" s="260"/>
      <c r="L195" s="265"/>
      <c r="M195" s="266"/>
      <c r="N195" s="267"/>
      <c r="O195" s="267"/>
      <c r="P195" s="267"/>
      <c r="Q195" s="267"/>
      <c r="R195" s="267"/>
      <c r="S195" s="267"/>
      <c r="T195" s="268"/>
      <c r="AT195" s="269" t="s">
        <v>149</v>
      </c>
      <c r="AU195" s="269" t="s">
        <v>84</v>
      </c>
      <c r="AV195" s="13" t="s">
        <v>84</v>
      </c>
      <c r="AW195" s="13" t="s">
        <v>35</v>
      </c>
      <c r="AX195" s="13" t="s">
        <v>76</v>
      </c>
      <c r="AY195" s="269" t="s">
        <v>139</v>
      </c>
    </row>
    <row r="196" s="1" customFormat="1" ht="22.8" customHeight="1">
      <c r="B196" s="47"/>
      <c r="C196" s="236" t="s">
        <v>261</v>
      </c>
      <c r="D196" s="236" t="s">
        <v>142</v>
      </c>
      <c r="E196" s="237" t="s">
        <v>262</v>
      </c>
      <c r="F196" s="238" t="s">
        <v>263</v>
      </c>
      <c r="G196" s="239" t="s">
        <v>157</v>
      </c>
      <c r="H196" s="240">
        <v>2.5</v>
      </c>
      <c r="I196" s="241"/>
      <c r="J196" s="242">
        <f>ROUND(I196*H196,2)</f>
        <v>0</v>
      </c>
      <c r="K196" s="238" t="s">
        <v>146</v>
      </c>
      <c r="L196" s="73"/>
      <c r="M196" s="243" t="s">
        <v>21</v>
      </c>
      <c r="N196" s="244" t="s">
        <v>44</v>
      </c>
      <c r="O196" s="48"/>
      <c r="P196" s="245">
        <f>O196*H196</f>
        <v>0</v>
      </c>
      <c r="Q196" s="245">
        <v>0</v>
      </c>
      <c r="R196" s="245">
        <f>Q196*H196</f>
        <v>0</v>
      </c>
      <c r="S196" s="245">
        <v>0</v>
      </c>
      <c r="T196" s="246">
        <f>S196*H196</f>
        <v>0</v>
      </c>
      <c r="AR196" s="25" t="s">
        <v>147</v>
      </c>
      <c r="AT196" s="25" t="s">
        <v>142</v>
      </c>
      <c r="AU196" s="25" t="s">
        <v>84</v>
      </c>
      <c r="AY196" s="25" t="s">
        <v>139</v>
      </c>
      <c r="BE196" s="247">
        <f>IF(N196="základní",J196,0)</f>
        <v>0</v>
      </c>
      <c r="BF196" s="247">
        <f>IF(N196="snížená",J196,0)</f>
        <v>0</v>
      </c>
      <c r="BG196" s="247">
        <f>IF(N196="zákl. přenesená",J196,0)</f>
        <v>0</v>
      </c>
      <c r="BH196" s="247">
        <f>IF(N196="sníž. přenesená",J196,0)</f>
        <v>0</v>
      </c>
      <c r="BI196" s="247">
        <f>IF(N196="nulová",J196,0)</f>
        <v>0</v>
      </c>
      <c r="BJ196" s="25" t="s">
        <v>84</v>
      </c>
      <c r="BK196" s="247">
        <f>ROUND(I196*H196,2)</f>
        <v>0</v>
      </c>
      <c r="BL196" s="25" t="s">
        <v>147</v>
      </c>
      <c r="BM196" s="25" t="s">
        <v>264</v>
      </c>
    </row>
    <row r="197" s="1" customFormat="1">
      <c r="B197" s="47"/>
      <c r="C197" s="75"/>
      <c r="D197" s="250" t="s">
        <v>180</v>
      </c>
      <c r="E197" s="75"/>
      <c r="F197" s="270" t="s">
        <v>265</v>
      </c>
      <c r="G197" s="75"/>
      <c r="H197" s="75"/>
      <c r="I197" s="204"/>
      <c r="J197" s="75"/>
      <c r="K197" s="75"/>
      <c r="L197" s="73"/>
      <c r="M197" s="271"/>
      <c r="N197" s="48"/>
      <c r="O197" s="48"/>
      <c r="P197" s="48"/>
      <c r="Q197" s="48"/>
      <c r="R197" s="48"/>
      <c r="S197" s="48"/>
      <c r="T197" s="96"/>
      <c r="AT197" s="25" t="s">
        <v>180</v>
      </c>
      <c r="AU197" s="25" t="s">
        <v>84</v>
      </c>
    </row>
    <row r="198" s="12" customFormat="1">
      <c r="B198" s="248"/>
      <c r="C198" s="249"/>
      <c r="D198" s="250" t="s">
        <v>149</v>
      </c>
      <c r="E198" s="251" t="s">
        <v>21</v>
      </c>
      <c r="F198" s="252" t="s">
        <v>150</v>
      </c>
      <c r="G198" s="249"/>
      <c r="H198" s="251" t="s">
        <v>21</v>
      </c>
      <c r="I198" s="253"/>
      <c r="J198" s="249"/>
      <c r="K198" s="249"/>
      <c r="L198" s="254"/>
      <c r="M198" s="255"/>
      <c r="N198" s="256"/>
      <c r="O198" s="256"/>
      <c r="P198" s="256"/>
      <c r="Q198" s="256"/>
      <c r="R198" s="256"/>
      <c r="S198" s="256"/>
      <c r="T198" s="257"/>
      <c r="AT198" s="258" t="s">
        <v>149</v>
      </c>
      <c r="AU198" s="258" t="s">
        <v>84</v>
      </c>
      <c r="AV198" s="12" t="s">
        <v>76</v>
      </c>
      <c r="AW198" s="12" t="s">
        <v>35</v>
      </c>
      <c r="AX198" s="12" t="s">
        <v>72</v>
      </c>
      <c r="AY198" s="258" t="s">
        <v>139</v>
      </c>
    </row>
    <row r="199" s="13" customFormat="1">
      <c r="B199" s="259"/>
      <c r="C199" s="260"/>
      <c r="D199" s="250" t="s">
        <v>149</v>
      </c>
      <c r="E199" s="261" t="s">
        <v>21</v>
      </c>
      <c r="F199" s="262" t="s">
        <v>243</v>
      </c>
      <c r="G199" s="260"/>
      <c r="H199" s="263">
        <v>2.5</v>
      </c>
      <c r="I199" s="264"/>
      <c r="J199" s="260"/>
      <c r="K199" s="260"/>
      <c r="L199" s="265"/>
      <c r="M199" s="266"/>
      <c r="N199" s="267"/>
      <c r="O199" s="267"/>
      <c r="P199" s="267"/>
      <c r="Q199" s="267"/>
      <c r="R199" s="267"/>
      <c r="S199" s="267"/>
      <c r="T199" s="268"/>
      <c r="AT199" s="269" t="s">
        <v>149</v>
      </c>
      <c r="AU199" s="269" t="s">
        <v>84</v>
      </c>
      <c r="AV199" s="13" t="s">
        <v>84</v>
      </c>
      <c r="AW199" s="13" t="s">
        <v>35</v>
      </c>
      <c r="AX199" s="13" t="s">
        <v>76</v>
      </c>
      <c r="AY199" s="269" t="s">
        <v>139</v>
      </c>
    </row>
    <row r="200" s="11" customFormat="1" ht="29.88" customHeight="1">
      <c r="B200" s="220"/>
      <c r="C200" s="221"/>
      <c r="D200" s="222" t="s">
        <v>71</v>
      </c>
      <c r="E200" s="234" t="s">
        <v>194</v>
      </c>
      <c r="F200" s="234" t="s">
        <v>266</v>
      </c>
      <c r="G200" s="221"/>
      <c r="H200" s="221"/>
      <c r="I200" s="224"/>
      <c r="J200" s="235">
        <f>BK200</f>
        <v>0</v>
      </c>
      <c r="K200" s="221"/>
      <c r="L200" s="226"/>
      <c r="M200" s="227"/>
      <c r="N200" s="228"/>
      <c r="O200" s="228"/>
      <c r="P200" s="229">
        <f>SUM(P201:P245)</f>
        <v>0</v>
      </c>
      <c r="Q200" s="228"/>
      <c r="R200" s="229">
        <f>SUM(R201:R245)</f>
        <v>0.027461599999999999</v>
      </c>
      <c r="S200" s="228"/>
      <c r="T200" s="230">
        <f>SUM(T201:T245)</f>
        <v>11.94556</v>
      </c>
      <c r="AR200" s="231" t="s">
        <v>76</v>
      </c>
      <c r="AT200" s="232" t="s">
        <v>71</v>
      </c>
      <c r="AU200" s="232" t="s">
        <v>76</v>
      </c>
      <c r="AY200" s="231" t="s">
        <v>139</v>
      </c>
      <c r="BK200" s="233">
        <f>SUM(BK201:BK245)</f>
        <v>0</v>
      </c>
    </row>
    <row r="201" s="1" customFormat="1" ht="22.8" customHeight="1">
      <c r="B201" s="47"/>
      <c r="C201" s="236" t="s">
        <v>9</v>
      </c>
      <c r="D201" s="236" t="s">
        <v>142</v>
      </c>
      <c r="E201" s="237" t="s">
        <v>267</v>
      </c>
      <c r="F201" s="238" t="s">
        <v>268</v>
      </c>
      <c r="G201" s="239" t="s">
        <v>269</v>
      </c>
      <c r="H201" s="240">
        <v>2</v>
      </c>
      <c r="I201" s="241"/>
      <c r="J201" s="242">
        <f>ROUND(I201*H201,2)</f>
        <v>0</v>
      </c>
      <c r="K201" s="238" t="s">
        <v>146</v>
      </c>
      <c r="L201" s="73"/>
      <c r="M201" s="243" t="s">
        <v>21</v>
      </c>
      <c r="N201" s="244" t="s">
        <v>44</v>
      </c>
      <c r="O201" s="48"/>
      <c r="P201" s="245">
        <f>O201*H201</f>
        <v>0</v>
      </c>
      <c r="Q201" s="245">
        <v>0</v>
      </c>
      <c r="R201" s="245">
        <f>Q201*H201</f>
        <v>0</v>
      </c>
      <c r="S201" s="245">
        <v>0</v>
      </c>
      <c r="T201" s="246">
        <f>S201*H201</f>
        <v>0</v>
      </c>
      <c r="AR201" s="25" t="s">
        <v>147</v>
      </c>
      <c r="AT201" s="25" t="s">
        <v>142</v>
      </c>
      <c r="AU201" s="25" t="s">
        <v>84</v>
      </c>
      <c r="AY201" s="25" t="s">
        <v>139</v>
      </c>
      <c r="BE201" s="247">
        <f>IF(N201="základní",J201,0)</f>
        <v>0</v>
      </c>
      <c r="BF201" s="247">
        <f>IF(N201="snížená",J201,0)</f>
        <v>0</v>
      </c>
      <c r="BG201" s="247">
        <f>IF(N201="zákl. přenesená",J201,0)</f>
        <v>0</v>
      </c>
      <c r="BH201" s="247">
        <f>IF(N201="sníž. přenesená",J201,0)</f>
        <v>0</v>
      </c>
      <c r="BI201" s="247">
        <f>IF(N201="nulová",J201,0)</f>
        <v>0</v>
      </c>
      <c r="BJ201" s="25" t="s">
        <v>84</v>
      </c>
      <c r="BK201" s="247">
        <f>ROUND(I201*H201,2)</f>
        <v>0</v>
      </c>
      <c r="BL201" s="25" t="s">
        <v>147</v>
      </c>
      <c r="BM201" s="25" t="s">
        <v>270</v>
      </c>
    </row>
    <row r="202" s="1" customFormat="1" ht="22.8" customHeight="1">
      <c r="B202" s="47"/>
      <c r="C202" s="236" t="s">
        <v>271</v>
      </c>
      <c r="D202" s="236" t="s">
        <v>142</v>
      </c>
      <c r="E202" s="237" t="s">
        <v>272</v>
      </c>
      <c r="F202" s="238" t="s">
        <v>273</v>
      </c>
      <c r="G202" s="239" t="s">
        <v>157</v>
      </c>
      <c r="H202" s="240">
        <v>148.72</v>
      </c>
      <c r="I202" s="241"/>
      <c r="J202" s="242">
        <f>ROUND(I202*H202,2)</f>
        <v>0</v>
      </c>
      <c r="K202" s="238" t="s">
        <v>146</v>
      </c>
      <c r="L202" s="73"/>
      <c r="M202" s="243" t="s">
        <v>21</v>
      </c>
      <c r="N202" s="244" t="s">
        <v>44</v>
      </c>
      <c r="O202" s="48"/>
      <c r="P202" s="245">
        <f>O202*H202</f>
        <v>0</v>
      </c>
      <c r="Q202" s="245">
        <v>0.00012999999999999999</v>
      </c>
      <c r="R202" s="245">
        <f>Q202*H202</f>
        <v>0.019333599999999999</v>
      </c>
      <c r="S202" s="245">
        <v>0</v>
      </c>
      <c r="T202" s="246">
        <f>S202*H202</f>
        <v>0</v>
      </c>
      <c r="AR202" s="25" t="s">
        <v>147</v>
      </c>
      <c r="AT202" s="25" t="s">
        <v>142</v>
      </c>
      <c r="AU202" s="25" t="s">
        <v>84</v>
      </c>
      <c r="AY202" s="25" t="s">
        <v>139</v>
      </c>
      <c r="BE202" s="247">
        <f>IF(N202="základní",J202,0)</f>
        <v>0</v>
      </c>
      <c r="BF202" s="247">
        <f>IF(N202="snížená",J202,0)</f>
        <v>0</v>
      </c>
      <c r="BG202" s="247">
        <f>IF(N202="zákl. přenesená",J202,0)</f>
        <v>0</v>
      </c>
      <c r="BH202" s="247">
        <f>IF(N202="sníž. přenesená",J202,0)</f>
        <v>0</v>
      </c>
      <c r="BI202" s="247">
        <f>IF(N202="nulová",J202,0)</f>
        <v>0</v>
      </c>
      <c r="BJ202" s="25" t="s">
        <v>84</v>
      </c>
      <c r="BK202" s="247">
        <f>ROUND(I202*H202,2)</f>
        <v>0</v>
      </c>
      <c r="BL202" s="25" t="s">
        <v>147</v>
      </c>
      <c r="BM202" s="25" t="s">
        <v>274</v>
      </c>
    </row>
    <row r="203" s="1" customFormat="1">
      <c r="B203" s="47"/>
      <c r="C203" s="75"/>
      <c r="D203" s="250" t="s">
        <v>180</v>
      </c>
      <c r="E203" s="75"/>
      <c r="F203" s="270" t="s">
        <v>275</v>
      </c>
      <c r="G203" s="75"/>
      <c r="H203" s="75"/>
      <c r="I203" s="204"/>
      <c r="J203" s="75"/>
      <c r="K203" s="75"/>
      <c r="L203" s="73"/>
      <c r="M203" s="271"/>
      <c r="N203" s="48"/>
      <c r="O203" s="48"/>
      <c r="P203" s="48"/>
      <c r="Q203" s="48"/>
      <c r="R203" s="48"/>
      <c r="S203" s="48"/>
      <c r="T203" s="96"/>
      <c r="AT203" s="25" t="s">
        <v>180</v>
      </c>
      <c r="AU203" s="25" t="s">
        <v>84</v>
      </c>
    </row>
    <row r="204" s="12" customFormat="1">
      <c r="B204" s="248"/>
      <c r="C204" s="249"/>
      <c r="D204" s="250" t="s">
        <v>149</v>
      </c>
      <c r="E204" s="251" t="s">
        <v>21</v>
      </c>
      <c r="F204" s="252" t="s">
        <v>150</v>
      </c>
      <c r="G204" s="249"/>
      <c r="H204" s="251" t="s">
        <v>21</v>
      </c>
      <c r="I204" s="253"/>
      <c r="J204" s="249"/>
      <c r="K204" s="249"/>
      <c r="L204" s="254"/>
      <c r="M204" s="255"/>
      <c r="N204" s="256"/>
      <c r="O204" s="256"/>
      <c r="P204" s="256"/>
      <c r="Q204" s="256"/>
      <c r="R204" s="256"/>
      <c r="S204" s="256"/>
      <c r="T204" s="257"/>
      <c r="AT204" s="258" t="s">
        <v>149</v>
      </c>
      <c r="AU204" s="258" t="s">
        <v>84</v>
      </c>
      <c r="AV204" s="12" t="s">
        <v>76</v>
      </c>
      <c r="AW204" s="12" t="s">
        <v>35</v>
      </c>
      <c r="AX204" s="12" t="s">
        <v>72</v>
      </c>
      <c r="AY204" s="258" t="s">
        <v>139</v>
      </c>
    </row>
    <row r="205" s="13" customFormat="1">
      <c r="B205" s="259"/>
      <c r="C205" s="260"/>
      <c r="D205" s="250" t="s">
        <v>149</v>
      </c>
      <c r="E205" s="261" t="s">
        <v>21</v>
      </c>
      <c r="F205" s="262" t="s">
        <v>276</v>
      </c>
      <c r="G205" s="260"/>
      <c r="H205" s="263">
        <v>75.200000000000003</v>
      </c>
      <c r="I205" s="264"/>
      <c r="J205" s="260"/>
      <c r="K205" s="260"/>
      <c r="L205" s="265"/>
      <c r="M205" s="266"/>
      <c r="N205" s="267"/>
      <c r="O205" s="267"/>
      <c r="P205" s="267"/>
      <c r="Q205" s="267"/>
      <c r="R205" s="267"/>
      <c r="S205" s="267"/>
      <c r="T205" s="268"/>
      <c r="AT205" s="269" t="s">
        <v>149</v>
      </c>
      <c r="AU205" s="269" t="s">
        <v>84</v>
      </c>
      <c r="AV205" s="13" t="s">
        <v>84</v>
      </c>
      <c r="AW205" s="13" t="s">
        <v>35</v>
      </c>
      <c r="AX205" s="13" t="s">
        <v>72</v>
      </c>
      <c r="AY205" s="269" t="s">
        <v>139</v>
      </c>
    </row>
    <row r="206" s="13" customFormat="1">
      <c r="B206" s="259"/>
      <c r="C206" s="260"/>
      <c r="D206" s="250" t="s">
        <v>149</v>
      </c>
      <c r="E206" s="261" t="s">
        <v>21</v>
      </c>
      <c r="F206" s="262" t="s">
        <v>277</v>
      </c>
      <c r="G206" s="260"/>
      <c r="H206" s="263">
        <v>73.519999999999996</v>
      </c>
      <c r="I206" s="264"/>
      <c r="J206" s="260"/>
      <c r="K206" s="260"/>
      <c r="L206" s="265"/>
      <c r="M206" s="266"/>
      <c r="N206" s="267"/>
      <c r="O206" s="267"/>
      <c r="P206" s="267"/>
      <c r="Q206" s="267"/>
      <c r="R206" s="267"/>
      <c r="S206" s="267"/>
      <c r="T206" s="268"/>
      <c r="AT206" s="269" t="s">
        <v>149</v>
      </c>
      <c r="AU206" s="269" t="s">
        <v>84</v>
      </c>
      <c r="AV206" s="13" t="s">
        <v>84</v>
      </c>
      <c r="AW206" s="13" t="s">
        <v>35</v>
      </c>
      <c r="AX206" s="13" t="s">
        <v>72</v>
      </c>
      <c r="AY206" s="269" t="s">
        <v>139</v>
      </c>
    </row>
    <row r="207" s="14" customFormat="1">
      <c r="B207" s="272"/>
      <c r="C207" s="273"/>
      <c r="D207" s="250" t="s">
        <v>149</v>
      </c>
      <c r="E207" s="274" t="s">
        <v>21</v>
      </c>
      <c r="F207" s="275" t="s">
        <v>185</v>
      </c>
      <c r="G207" s="273"/>
      <c r="H207" s="276">
        <v>148.72</v>
      </c>
      <c r="I207" s="277"/>
      <c r="J207" s="273"/>
      <c r="K207" s="273"/>
      <c r="L207" s="278"/>
      <c r="M207" s="279"/>
      <c r="N207" s="280"/>
      <c r="O207" s="280"/>
      <c r="P207" s="280"/>
      <c r="Q207" s="280"/>
      <c r="R207" s="280"/>
      <c r="S207" s="280"/>
      <c r="T207" s="281"/>
      <c r="AT207" s="282" t="s">
        <v>149</v>
      </c>
      <c r="AU207" s="282" t="s">
        <v>84</v>
      </c>
      <c r="AV207" s="14" t="s">
        <v>147</v>
      </c>
      <c r="AW207" s="14" t="s">
        <v>35</v>
      </c>
      <c r="AX207" s="14" t="s">
        <v>76</v>
      </c>
      <c r="AY207" s="282" t="s">
        <v>139</v>
      </c>
    </row>
    <row r="208" s="1" customFormat="1" ht="68.4" customHeight="1">
      <c r="B208" s="47"/>
      <c r="C208" s="236" t="s">
        <v>278</v>
      </c>
      <c r="D208" s="236" t="s">
        <v>142</v>
      </c>
      <c r="E208" s="237" t="s">
        <v>279</v>
      </c>
      <c r="F208" s="238" t="s">
        <v>280</v>
      </c>
      <c r="G208" s="239" t="s">
        <v>157</v>
      </c>
      <c r="H208" s="240">
        <v>203.19999999999999</v>
      </c>
      <c r="I208" s="241"/>
      <c r="J208" s="242">
        <f>ROUND(I208*H208,2)</f>
        <v>0</v>
      </c>
      <c r="K208" s="238" t="s">
        <v>146</v>
      </c>
      <c r="L208" s="73"/>
      <c r="M208" s="243" t="s">
        <v>21</v>
      </c>
      <c r="N208" s="244" t="s">
        <v>44</v>
      </c>
      <c r="O208" s="48"/>
      <c r="P208" s="245">
        <f>O208*H208</f>
        <v>0</v>
      </c>
      <c r="Q208" s="245">
        <v>4.0000000000000003E-05</v>
      </c>
      <c r="R208" s="245">
        <f>Q208*H208</f>
        <v>0.0081279999999999998</v>
      </c>
      <c r="S208" s="245">
        <v>0</v>
      </c>
      <c r="T208" s="246">
        <f>S208*H208</f>
        <v>0</v>
      </c>
      <c r="AR208" s="25" t="s">
        <v>147</v>
      </c>
      <c r="AT208" s="25" t="s">
        <v>142</v>
      </c>
      <c r="AU208" s="25" t="s">
        <v>84</v>
      </c>
      <c r="AY208" s="25" t="s">
        <v>139</v>
      </c>
      <c r="BE208" s="247">
        <f>IF(N208="základní",J208,0)</f>
        <v>0</v>
      </c>
      <c r="BF208" s="247">
        <f>IF(N208="snížená",J208,0)</f>
        <v>0</v>
      </c>
      <c r="BG208" s="247">
        <f>IF(N208="zákl. přenesená",J208,0)</f>
        <v>0</v>
      </c>
      <c r="BH208" s="247">
        <f>IF(N208="sníž. přenesená",J208,0)</f>
        <v>0</v>
      </c>
      <c r="BI208" s="247">
        <f>IF(N208="nulová",J208,0)</f>
        <v>0</v>
      </c>
      <c r="BJ208" s="25" t="s">
        <v>84</v>
      </c>
      <c r="BK208" s="247">
        <f>ROUND(I208*H208,2)</f>
        <v>0</v>
      </c>
      <c r="BL208" s="25" t="s">
        <v>147</v>
      </c>
      <c r="BM208" s="25" t="s">
        <v>281</v>
      </c>
    </row>
    <row r="209" s="1" customFormat="1">
      <c r="B209" s="47"/>
      <c r="C209" s="75"/>
      <c r="D209" s="250" t="s">
        <v>180</v>
      </c>
      <c r="E209" s="75"/>
      <c r="F209" s="270" t="s">
        <v>282</v>
      </c>
      <c r="G209" s="75"/>
      <c r="H209" s="75"/>
      <c r="I209" s="204"/>
      <c r="J209" s="75"/>
      <c r="K209" s="75"/>
      <c r="L209" s="73"/>
      <c r="M209" s="271"/>
      <c r="N209" s="48"/>
      <c r="O209" s="48"/>
      <c r="P209" s="48"/>
      <c r="Q209" s="48"/>
      <c r="R209" s="48"/>
      <c r="S209" s="48"/>
      <c r="T209" s="96"/>
      <c r="AT209" s="25" t="s">
        <v>180</v>
      </c>
      <c r="AU209" s="25" t="s">
        <v>84</v>
      </c>
    </row>
    <row r="210" s="12" customFormat="1">
      <c r="B210" s="248"/>
      <c r="C210" s="249"/>
      <c r="D210" s="250" t="s">
        <v>149</v>
      </c>
      <c r="E210" s="251" t="s">
        <v>21</v>
      </c>
      <c r="F210" s="252" t="s">
        <v>150</v>
      </c>
      <c r="G210" s="249"/>
      <c r="H210" s="251" t="s">
        <v>21</v>
      </c>
      <c r="I210" s="253"/>
      <c r="J210" s="249"/>
      <c r="K210" s="249"/>
      <c r="L210" s="254"/>
      <c r="M210" s="255"/>
      <c r="N210" s="256"/>
      <c r="O210" s="256"/>
      <c r="P210" s="256"/>
      <c r="Q210" s="256"/>
      <c r="R210" s="256"/>
      <c r="S210" s="256"/>
      <c r="T210" s="257"/>
      <c r="AT210" s="258" t="s">
        <v>149</v>
      </c>
      <c r="AU210" s="258" t="s">
        <v>84</v>
      </c>
      <c r="AV210" s="12" t="s">
        <v>76</v>
      </c>
      <c r="AW210" s="12" t="s">
        <v>35</v>
      </c>
      <c r="AX210" s="12" t="s">
        <v>72</v>
      </c>
      <c r="AY210" s="258" t="s">
        <v>139</v>
      </c>
    </row>
    <row r="211" s="13" customFormat="1">
      <c r="B211" s="259"/>
      <c r="C211" s="260"/>
      <c r="D211" s="250" t="s">
        <v>149</v>
      </c>
      <c r="E211" s="261" t="s">
        <v>21</v>
      </c>
      <c r="F211" s="262" t="s">
        <v>283</v>
      </c>
      <c r="G211" s="260"/>
      <c r="H211" s="263">
        <v>160</v>
      </c>
      <c r="I211" s="264"/>
      <c r="J211" s="260"/>
      <c r="K211" s="260"/>
      <c r="L211" s="265"/>
      <c r="M211" s="266"/>
      <c r="N211" s="267"/>
      <c r="O211" s="267"/>
      <c r="P211" s="267"/>
      <c r="Q211" s="267"/>
      <c r="R211" s="267"/>
      <c r="S211" s="267"/>
      <c r="T211" s="268"/>
      <c r="AT211" s="269" t="s">
        <v>149</v>
      </c>
      <c r="AU211" s="269" t="s">
        <v>84</v>
      </c>
      <c r="AV211" s="13" t="s">
        <v>84</v>
      </c>
      <c r="AW211" s="13" t="s">
        <v>35</v>
      </c>
      <c r="AX211" s="13" t="s">
        <v>72</v>
      </c>
      <c r="AY211" s="269" t="s">
        <v>139</v>
      </c>
    </row>
    <row r="212" s="13" customFormat="1">
      <c r="B212" s="259"/>
      <c r="C212" s="260"/>
      <c r="D212" s="250" t="s">
        <v>149</v>
      </c>
      <c r="E212" s="261" t="s">
        <v>21</v>
      </c>
      <c r="F212" s="262" t="s">
        <v>284</v>
      </c>
      <c r="G212" s="260"/>
      <c r="H212" s="263">
        <v>12.960000000000001</v>
      </c>
      <c r="I212" s="264"/>
      <c r="J212" s="260"/>
      <c r="K212" s="260"/>
      <c r="L212" s="265"/>
      <c r="M212" s="266"/>
      <c r="N212" s="267"/>
      <c r="O212" s="267"/>
      <c r="P212" s="267"/>
      <c r="Q212" s="267"/>
      <c r="R212" s="267"/>
      <c r="S212" s="267"/>
      <c r="T212" s="268"/>
      <c r="AT212" s="269" t="s">
        <v>149</v>
      </c>
      <c r="AU212" s="269" t="s">
        <v>84</v>
      </c>
      <c r="AV212" s="13" t="s">
        <v>84</v>
      </c>
      <c r="AW212" s="13" t="s">
        <v>35</v>
      </c>
      <c r="AX212" s="13" t="s">
        <v>72</v>
      </c>
      <c r="AY212" s="269" t="s">
        <v>139</v>
      </c>
    </row>
    <row r="213" s="13" customFormat="1">
      <c r="B213" s="259"/>
      <c r="C213" s="260"/>
      <c r="D213" s="250" t="s">
        <v>149</v>
      </c>
      <c r="E213" s="261" t="s">
        <v>21</v>
      </c>
      <c r="F213" s="262" t="s">
        <v>285</v>
      </c>
      <c r="G213" s="260"/>
      <c r="H213" s="263">
        <v>30.239999999999998</v>
      </c>
      <c r="I213" s="264"/>
      <c r="J213" s="260"/>
      <c r="K213" s="260"/>
      <c r="L213" s="265"/>
      <c r="M213" s="266"/>
      <c r="N213" s="267"/>
      <c r="O213" s="267"/>
      <c r="P213" s="267"/>
      <c r="Q213" s="267"/>
      <c r="R213" s="267"/>
      <c r="S213" s="267"/>
      <c r="T213" s="268"/>
      <c r="AT213" s="269" t="s">
        <v>149</v>
      </c>
      <c r="AU213" s="269" t="s">
        <v>84</v>
      </c>
      <c r="AV213" s="13" t="s">
        <v>84</v>
      </c>
      <c r="AW213" s="13" t="s">
        <v>35</v>
      </c>
      <c r="AX213" s="13" t="s">
        <v>72</v>
      </c>
      <c r="AY213" s="269" t="s">
        <v>139</v>
      </c>
    </row>
    <row r="214" s="14" customFormat="1">
      <c r="B214" s="272"/>
      <c r="C214" s="273"/>
      <c r="D214" s="250" t="s">
        <v>149</v>
      </c>
      <c r="E214" s="274" t="s">
        <v>21</v>
      </c>
      <c r="F214" s="275" t="s">
        <v>185</v>
      </c>
      <c r="G214" s="273"/>
      <c r="H214" s="276">
        <v>203.19999999999999</v>
      </c>
      <c r="I214" s="277"/>
      <c r="J214" s="273"/>
      <c r="K214" s="273"/>
      <c r="L214" s="278"/>
      <c r="M214" s="279"/>
      <c r="N214" s="280"/>
      <c r="O214" s="280"/>
      <c r="P214" s="280"/>
      <c r="Q214" s="280"/>
      <c r="R214" s="280"/>
      <c r="S214" s="280"/>
      <c r="T214" s="281"/>
      <c r="AT214" s="282" t="s">
        <v>149</v>
      </c>
      <c r="AU214" s="282" t="s">
        <v>84</v>
      </c>
      <c r="AV214" s="14" t="s">
        <v>147</v>
      </c>
      <c r="AW214" s="14" t="s">
        <v>35</v>
      </c>
      <c r="AX214" s="14" t="s">
        <v>76</v>
      </c>
      <c r="AY214" s="282" t="s">
        <v>139</v>
      </c>
    </row>
    <row r="215" s="1" customFormat="1" ht="34.2" customHeight="1">
      <c r="B215" s="47"/>
      <c r="C215" s="236" t="s">
        <v>286</v>
      </c>
      <c r="D215" s="236" t="s">
        <v>142</v>
      </c>
      <c r="E215" s="237" t="s">
        <v>287</v>
      </c>
      <c r="F215" s="238" t="s">
        <v>288</v>
      </c>
      <c r="G215" s="239" t="s">
        <v>157</v>
      </c>
      <c r="H215" s="240">
        <v>34</v>
      </c>
      <c r="I215" s="241"/>
      <c r="J215" s="242">
        <f>ROUND(I215*H215,2)</f>
        <v>0</v>
      </c>
      <c r="K215" s="238" t="s">
        <v>146</v>
      </c>
      <c r="L215" s="73"/>
      <c r="M215" s="243" t="s">
        <v>21</v>
      </c>
      <c r="N215" s="244" t="s">
        <v>44</v>
      </c>
      <c r="O215" s="48"/>
      <c r="P215" s="245">
        <f>O215*H215</f>
        <v>0</v>
      </c>
      <c r="Q215" s="245">
        <v>0</v>
      </c>
      <c r="R215" s="245">
        <f>Q215*H215</f>
        <v>0</v>
      </c>
      <c r="S215" s="245">
        <v>0.26100000000000001</v>
      </c>
      <c r="T215" s="246">
        <f>S215*H215</f>
        <v>8.8740000000000006</v>
      </c>
      <c r="AR215" s="25" t="s">
        <v>147</v>
      </c>
      <c r="AT215" s="25" t="s">
        <v>142</v>
      </c>
      <c r="AU215" s="25" t="s">
        <v>84</v>
      </c>
      <c r="AY215" s="25" t="s">
        <v>139</v>
      </c>
      <c r="BE215" s="247">
        <f>IF(N215="základní",J215,0)</f>
        <v>0</v>
      </c>
      <c r="BF215" s="247">
        <f>IF(N215="snížená",J215,0)</f>
        <v>0</v>
      </c>
      <c r="BG215" s="247">
        <f>IF(N215="zákl. přenesená",J215,0)</f>
        <v>0</v>
      </c>
      <c r="BH215" s="247">
        <f>IF(N215="sníž. přenesená",J215,0)</f>
        <v>0</v>
      </c>
      <c r="BI215" s="247">
        <f>IF(N215="nulová",J215,0)</f>
        <v>0</v>
      </c>
      <c r="BJ215" s="25" t="s">
        <v>84</v>
      </c>
      <c r="BK215" s="247">
        <f>ROUND(I215*H215,2)</f>
        <v>0</v>
      </c>
      <c r="BL215" s="25" t="s">
        <v>147</v>
      </c>
      <c r="BM215" s="25" t="s">
        <v>289</v>
      </c>
    </row>
    <row r="216" s="12" customFormat="1">
      <c r="B216" s="248"/>
      <c r="C216" s="249"/>
      <c r="D216" s="250" t="s">
        <v>149</v>
      </c>
      <c r="E216" s="251" t="s">
        <v>21</v>
      </c>
      <c r="F216" s="252" t="s">
        <v>150</v>
      </c>
      <c r="G216" s="249"/>
      <c r="H216" s="251" t="s">
        <v>21</v>
      </c>
      <c r="I216" s="253"/>
      <c r="J216" s="249"/>
      <c r="K216" s="249"/>
      <c r="L216" s="254"/>
      <c r="M216" s="255"/>
      <c r="N216" s="256"/>
      <c r="O216" s="256"/>
      <c r="P216" s="256"/>
      <c r="Q216" s="256"/>
      <c r="R216" s="256"/>
      <c r="S216" s="256"/>
      <c r="T216" s="257"/>
      <c r="AT216" s="258" t="s">
        <v>149</v>
      </c>
      <c r="AU216" s="258" t="s">
        <v>84</v>
      </c>
      <c r="AV216" s="12" t="s">
        <v>76</v>
      </c>
      <c r="AW216" s="12" t="s">
        <v>35</v>
      </c>
      <c r="AX216" s="12" t="s">
        <v>72</v>
      </c>
      <c r="AY216" s="258" t="s">
        <v>139</v>
      </c>
    </row>
    <row r="217" s="13" customFormat="1">
      <c r="B217" s="259"/>
      <c r="C217" s="260"/>
      <c r="D217" s="250" t="s">
        <v>149</v>
      </c>
      <c r="E217" s="261" t="s">
        <v>21</v>
      </c>
      <c r="F217" s="262" t="s">
        <v>159</v>
      </c>
      <c r="G217" s="260"/>
      <c r="H217" s="263">
        <v>34</v>
      </c>
      <c r="I217" s="264"/>
      <c r="J217" s="260"/>
      <c r="K217" s="260"/>
      <c r="L217" s="265"/>
      <c r="M217" s="266"/>
      <c r="N217" s="267"/>
      <c r="O217" s="267"/>
      <c r="P217" s="267"/>
      <c r="Q217" s="267"/>
      <c r="R217" s="267"/>
      <c r="S217" s="267"/>
      <c r="T217" s="268"/>
      <c r="AT217" s="269" t="s">
        <v>149</v>
      </c>
      <c r="AU217" s="269" t="s">
        <v>84</v>
      </c>
      <c r="AV217" s="13" t="s">
        <v>84</v>
      </c>
      <c r="AW217" s="13" t="s">
        <v>35</v>
      </c>
      <c r="AX217" s="13" t="s">
        <v>76</v>
      </c>
      <c r="AY217" s="269" t="s">
        <v>139</v>
      </c>
    </row>
    <row r="218" s="1" customFormat="1" ht="34.2" customHeight="1">
      <c r="B218" s="47"/>
      <c r="C218" s="236" t="s">
        <v>290</v>
      </c>
      <c r="D218" s="236" t="s">
        <v>142</v>
      </c>
      <c r="E218" s="237" t="s">
        <v>291</v>
      </c>
      <c r="F218" s="238" t="s">
        <v>292</v>
      </c>
      <c r="G218" s="239" t="s">
        <v>145</v>
      </c>
      <c r="H218" s="240">
        <v>5</v>
      </c>
      <c r="I218" s="241"/>
      <c r="J218" s="242">
        <f>ROUND(I218*H218,2)</f>
        <v>0</v>
      </c>
      <c r="K218" s="238" t="s">
        <v>146</v>
      </c>
      <c r="L218" s="73"/>
      <c r="M218" s="243" t="s">
        <v>21</v>
      </c>
      <c r="N218" s="244" t="s">
        <v>44</v>
      </c>
      <c r="O218" s="48"/>
      <c r="P218" s="245">
        <f>O218*H218</f>
        <v>0</v>
      </c>
      <c r="Q218" s="245">
        <v>0</v>
      </c>
      <c r="R218" s="245">
        <f>Q218*H218</f>
        <v>0</v>
      </c>
      <c r="S218" s="245">
        <v>0.0089999999999999993</v>
      </c>
      <c r="T218" s="246">
        <f>S218*H218</f>
        <v>0.044999999999999998</v>
      </c>
      <c r="AR218" s="25" t="s">
        <v>147</v>
      </c>
      <c r="AT218" s="25" t="s">
        <v>142</v>
      </c>
      <c r="AU218" s="25" t="s">
        <v>84</v>
      </c>
      <c r="AY218" s="25" t="s">
        <v>139</v>
      </c>
      <c r="BE218" s="247">
        <f>IF(N218="základní",J218,0)</f>
        <v>0</v>
      </c>
      <c r="BF218" s="247">
        <f>IF(N218="snížená",J218,0)</f>
        <v>0</v>
      </c>
      <c r="BG218" s="247">
        <f>IF(N218="zákl. přenesená",J218,0)</f>
        <v>0</v>
      </c>
      <c r="BH218" s="247">
        <f>IF(N218="sníž. přenesená",J218,0)</f>
        <v>0</v>
      </c>
      <c r="BI218" s="247">
        <f>IF(N218="nulová",J218,0)</f>
        <v>0</v>
      </c>
      <c r="BJ218" s="25" t="s">
        <v>84</v>
      </c>
      <c r="BK218" s="247">
        <f>ROUND(I218*H218,2)</f>
        <v>0</v>
      </c>
      <c r="BL218" s="25" t="s">
        <v>147</v>
      </c>
      <c r="BM218" s="25" t="s">
        <v>293</v>
      </c>
    </row>
    <row r="219" s="12" customFormat="1">
      <c r="B219" s="248"/>
      <c r="C219" s="249"/>
      <c r="D219" s="250" t="s">
        <v>149</v>
      </c>
      <c r="E219" s="251" t="s">
        <v>21</v>
      </c>
      <c r="F219" s="252" t="s">
        <v>150</v>
      </c>
      <c r="G219" s="249"/>
      <c r="H219" s="251" t="s">
        <v>21</v>
      </c>
      <c r="I219" s="253"/>
      <c r="J219" s="249"/>
      <c r="K219" s="249"/>
      <c r="L219" s="254"/>
      <c r="M219" s="255"/>
      <c r="N219" s="256"/>
      <c r="O219" s="256"/>
      <c r="P219" s="256"/>
      <c r="Q219" s="256"/>
      <c r="R219" s="256"/>
      <c r="S219" s="256"/>
      <c r="T219" s="257"/>
      <c r="AT219" s="258" t="s">
        <v>149</v>
      </c>
      <c r="AU219" s="258" t="s">
        <v>84</v>
      </c>
      <c r="AV219" s="12" t="s">
        <v>76</v>
      </c>
      <c r="AW219" s="12" t="s">
        <v>35</v>
      </c>
      <c r="AX219" s="12" t="s">
        <v>72</v>
      </c>
      <c r="AY219" s="258" t="s">
        <v>139</v>
      </c>
    </row>
    <row r="220" s="13" customFormat="1">
      <c r="B220" s="259"/>
      <c r="C220" s="260"/>
      <c r="D220" s="250" t="s">
        <v>149</v>
      </c>
      <c r="E220" s="261" t="s">
        <v>21</v>
      </c>
      <c r="F220" s="262" t="s">
        <v>151</v>
      </c>
      <c r="G220" s="260"/>
      <c r="H220" s="263">
        <v>5</v>
      </c>
      <c r="I220" s="264"/>
      <c r="J220" s="260"/>
      <c r="K220" s="260"/>
      <c r="L220" s="265"/>
      <c r="M220" s="266"/>
      <c r="N220" s="267"/>
      <c r="O220" s="267"/>
      <c r="P220" s="267"/>
      <c r="Q220" s="267"/>
      <c r="R220" s="267"/>
      <c r="S220" s="267"/>
      <c r="T220" s="268"/>
      <c r="AT220" s="269" t="s">
        <v>149</v>
      </c>
      <c r="AU220" s="269" t="s">
        <v>84</v>
      </c>
      <c r="AV220" s="13" t="s">
        <v>84</v>
      </c>
      <c r="AW220" s="13" t="s">
        <v>35</v>
      </c>
      <c r="AX220" s="13" t="s">
        <v>76</v>
      </c>
      <c r="AY220" s="269" t="s">
        <v>139</v>
      </c>
    </row>
    <row r="221" s="1" customFormat="1" ht="22.8" customHeight="1">
      <c r="B221" s="47"/>
      <c r="C221" s="236" t="s">
        <v>294</v>
      </c>
      <c r="D221" s="236" t="s">
        <v>142</v>
      </c>
      <c r="E221" s="237" t="s">
        <v>295</v>
      </c>
      <c r="F221" s="238" t="s">
        <v>296</v>
      </c>
      <c r="G221" s="239" t="s">
        <v>157</v>
      </c>
      <c r="H221" s="240">
        <v>148.72</v>
      </c>
      <c r="I221" s="241"/>
      <c r="J221" s="242">
        <f>ROUND(I221*H221,2)</f>
        <v>0</v>
      </c>
      <c r="K221" s="238" t="s">
        <v>146</v>
      </c>
      <c r="L221" s="73"/>
      <c r="M221" s="243" t="s">
        <v>21</v>
      </c>
      <c r="N221" s="244" t="s">
        <v>44</v>
      </c>
      <c r="O221" s="48"/>
      <c r="P221" s="245">
        <f>O221*H221</f>
        <v>0</v>
      </c>
      <c r="Q221" s="245">
        <v>0</v>
      </c>
      <c r="R221" s="245">
        <f>Q221*H221</f>
        <v>0</v>
      </c>
      <c r="S221" s="245">
        <v>0.0040000000000000001</v>
      </c>
      <c r="T221" s="246">
        <f>S221*H221</f>
        <v>0.59487999999999996</v>
      </c>
      <c r="AR221" s="25" t="s">
        <v>147</v>
      </c>
      <c r="AT221" s="25" t="s">
        <v>142</v>
      </c>
      <c r="AU221" s="25" t="s">
        <v>84</v>
      </c>
      <c r="AY221" s="25" t="s">
        <v>139</v>
      </c>
      <c r="BE221" s="247">
        <f>IF(N221="základní",J221,0)</f>
        <v>0</v>
      </c>
      <c r="BF221" s="247">
        <f>IF(N221="snížená",J221,0)</f>
        <v>0</v>
      </c>
      <c r="BG221" s="247">
        <f>IF(N221="zákl. přenesená",J221,0)</f>
        <v>0</v>
      </c>
      <c r="BH221" s="247">
        <f>IF(N221="sníž. přenesená",J221,0)</f>
        <v>0</v>
      </c>
      <c r="BI221" s="247">
        <f>IF(N221="nulová",J221,0)</f>
        <v>0</v>
      </c>
      <c r="BJ221" s="25" t="s">
        <v>84</v>
      </c>
      <c r="BK221" s="247">
        <f>ROUND(I221*H221,2)</f>
        <v>0</v>
      </c>
      <c r="BL221" s="25" t="s">
        <v>147</v>
      </c>
      <c r="BM221" s="25" t="s">
        <v>297</v>
      </c>
    </row>
    <row r="222" s="1" customFormat="1">
      <c r="B222" s="47"/>
      <c r="C222" s="75"/>
      <c r="D222" s="250" t="s">
        <v>180</v>
      </c>
      <c r="E222" s="75"/>
      <c r="F222" s="270" t="s">
        <v>298</v>
      </c>
      <c r="G222" s="75"/>
      <c r="H222" s="75"/>
      <c r="I222" s="204"/>
      <c r="J222" s="75"/>
      <c r="K222" s="75"/>
      <c r="L222" s="73"/>
      <c r="M222" s="271"/>
      <c r="N222" s="48"/>
      <c r="O222" s="48"/>
      <c r="P222" s="48"/>
      <c r="Q222" s="48"/>
      <c r="R222" s="48"/>
      <c r="S222" s="48"/>
      <c r="T222" s="96"/>
      <c r="AT222" s="25" t="s">
        <v>180</v>
      </c>
      <c r="AU222" s="25" t="s">
        <v>84</v>
      </c>
    </row>
    <row r="223" s="1" customFormat="1" ht="34.2" customHeight="1">
      <c r="B223" s="47"/>
      <c r="C223" s="236" t="s">
        <v>299</v>
      </c>
      <c r="D223" s="236" t="s">
        <v>142</v>
      </c>
      <c r="E223" s="237" t="s">
        <v>300</v>
      </c>
      <c r="F223" s="238" t="s">
        <v>301</v>
      </c>
      <c r="G223" s="239" t="s">
        <v>157</v>
      </c>
      <c r="H223" s="240">
        <v>243.16800000000001</v>
      </c>
      <c r="I223" s="241"/>
      <c r="J223" s="242">
        <f>ROUND(I223*H223,2)</f>
        <v>0</v>
      </c>
      <c r="K223" s="238" t="s">
        <v>146</v>
      </c>
      <c r="L223" s="73"/>
      <c r="M223" s="243" t="s">
        <v>21</v>
      </c>
      <c r="N223" s="244" t="s">
        <v>44</v>
      </c>
      <c r="O223" s="48"/>
      <c r="P223" s="245">
        <f>O223*H223</f>
        <v>0</v>
      </c>
      <c r="Q223" s="245">
        <v>0</v>
      </c>
      <c r="R223" s="245">
        <f>Q223*H223</f>
        <v>0</v>
      </c>
      <c r="S223" s="245">
        <v>0.01</v>
      </c>
      <c r="T223" s="246">
        <f>S223*H223</f>
        <v>2.4316800000000001</v>
      </c>
      <c r="AR223" s="25" t="s">
        <v>147</v>
      </c>
      <c r="AT223" s="25" t="s">
        <v>142</v>
      </c>
      <c r="AU223" s="25" t="s">
        <v>84</v>
      </c>
      <c r="AY223" s="25" t="s">
        <v>139</v>
      </c>
      <c r="BE223" s="247">
        <f>IF(N223="základní",J223,0)</f>
        <v>0</v>
      </c>
      <c r="BF223" s="247">
        <f>IF(N223="snížená",J223,0)</f>
        <v>0</v>
      </c>
      <c r="BG223" s="247">
        <f>IF(N223="zákl. přenesená",J223,0)</f>
        <v>0</v>
      </c>
      <c r="BH223" s="247">
        <f>IF(N223="sníž. přenesená",J223,0)</f>
        <v>0</v>
      </c>
      <c r="BI223" s="247">
        <f>IF(N223="nulová",J223,0)</f>
        <v>0</v>
      </c>
      <c r="BJ223" s="25" t="s">
        <v>84</v>
      </c>
      <c r="BK223" s="247">
        <f>ROUND(I223*H223,2)</f>
        <v>0</v>
      </c>
      <c r="BL223" s="25" t="s">
        <v>147</v>
      </c>
      <c r="BM223" s="25" t="s">
        <v>302</v>
      </c>
    </row>
    <row r="224" s="1" customFormat="1">
      <c r="B224" s="47"/>
      <c r="C224" s="75"/>
      <c r="D224" s="250" t="s">
        <v>180</v>
      </c>
      <c r="E224" s="75"/>
      <c r="F224" s="270" t="s">
        <v>298</v>
      </c>
      <c r="G224" s="75"/>
      <c r="H224" s="75"/>
      <c r="I224" s="204"/>
      <c r="J224" s="75"/>
      <c r="K224" s="75"/>
      <c r="L224" s="73"/>
      <c r="M224" s="271"/>
      <c r="N224" s="48"/>
      <c r="O224" s="48"/>
      <c r="P224" s="48"/>
      <c r="Q224" s="48"/>
      <c r="R224" s="48"/>
      <c r="S224" s="48"/>
      <c r="T224" s="96"/>
      <c r="AT224" s="25" t="s">
        <v>180</v>
      </c>
      <c r="AU224" s="25" t="s">
        <v>84</v>
      </c>
    </row>
    <row r="225" s="12" customFormat="1">
      <c r="B225" s="248"/>
      <c r="C225" s="249"/>
      <c r="D225" s="250" t="s">
        <v>149</v>
      </c>
      <c r="E225" s="251" t="s">
        <v>21</v>
      </c>
      <c r="F225" s="252" t="s">
        <v>150</v>
      </c>
      <c r="G225" s="249"/>
      <c r="H225" s="251" t="s">
        <v>21</v>
      </c>
      <c r="I225" s="253"/>
      <c r="J225" s="249"/>
      <c r="K225" s="249"/>
      <c r="L225" s="254"/>
      <c r="M225" s="255"/>
      <c r="N225" s="256"/>
      <c r="O225" s="256"/>
      <c r="P225" s="256"/>
      <c r="Q225" s="256"/>
      <c r="R225" s="256"/>
      <c r="S225" s="256"/>
      <c r="T225" s="257"/>
      <c r="AT225" s="258" t="s">
        <v>149</v>
      </c>
      <c r="AU225" s="258" t="s">
        <v>84</v>
      </c>
      <c r="AV225" s="12" t="s">
        <v>76</v>
      </c>
      <c r="AW225" s="12" t="s">
        <v>35</v>
      </c>
      <c r="AX225" s="12" t="s">
        <v>72</v>
      </c>
      <c r="AY225" s="258" t="s">
        <v>139</v>
      </c>
    </row>
    <row r="226" s="13" customFormat="1">
      <c r="B226" s="259"/>
      <c r="C226" s="260"/>
      <c r="D226" s="250" t="s">
        <v>149</v>
      </c>
      <c r="E226" s="261" t="s">
        <v>21</v>
      </c>
      <c r="F226" s="262" t="s">
        <v>212</v>
      </c>
      <c r="G226" s="260"/>
      <c r="H226" s="263">
        <v>36.799999999999997</v>
      </c>
      <c r="I226" s="264"/>
      <c r="J226" s="260"/>
      <c r="K226" s="260"/>
      <c r="L226" s="265"/>
      <c r="M226" s="266"/>
      <c r="N226" s="267"/>
      <c r="O226" s="267"/>
      <c r="P226" s="267"/>
      <c r="Q226" s="267"/>
      <c r="R226" s="267"/>
      <c r="S226" s="267"/>
      <c r="T226" s="268"/>
      <c r="AT226" s="269" t="s">
        <v>149</v>
      </c>
      <c r="AU226" s="269" t="s">
        <v>84</v>
      </c>
      <c r="AV226" s="13" t="s">
        <v>84</v>
      </c>
      <c r="AW226" s="13" t="s">
        <v>35</v>
      </c>
      <c r="AX226" s="13" t="s">
        <v>72</v>
      </c>
      <c r="AY226" s="269" t="s">
        <v>139</v>
      </c>
    </row>
    <row r="227" s="13" customFormat="1">
      <c r="B227" s="259"/>
      <c r="C227" s="260"/>
      <c r="D227" s="250" t="s">
        <v>149</v>
      </c>
      <c r="E227" s="261" t="s">
        <v>21</v>
      </c>
      <c r="F227" s="262" t="s">
        <v>213</v>
      </c>
      <c r="G227" s="260"/>
      <c r="H227" s="263">
        <v>6.4800000000000004</v>
      </c>
      <c r="I227" s="264"/>
      <c r="J227" s="260"/>
      <c r="K227" s="260"/>
      <c r="L227" s="265"/>
      <c r="M227" s="266"/>
      <c r="N227" s="267"/>
      <c r="O227" s="267"/>
      <c r="P227" s="267"/>
      <c r="Q227" s="267"/>
      <c r="R227" s="267"/>
      <c r="S227" s="267"/>
      <c r="T227" s="268"/>
      <c r="AT227" s="269" t="s">
        <v>149</v>
      </c>
      <c r="AU227" s="269" t="s">
        <v>84</v>
      </c>
      <c r="AV227" s="13" t="s">
        <v>84</v>
      </c>
      <c r="AW227" s="13" t="s">
        <v>35</v>
      </c>
      <c r="AX227" s="13" t="s">
        <v>72</v>
      </c>
      <c r="AY227" s="269" t="s">
        <v>139</v>
      </c>
    </row>
    <row r="228" s="13" customFormat="1">
      <c r="B228" s="259"/>
      <c r="C228" s="260"/>
      <c r="D228" s="250" t="s">
        <v>149</v>
      </c>
      <c r="E228" s="261" t="s">
        <v>21</v>
      </c>
      <c r="F228" s="262" t="s">
        <v>214</v>
      </c>
      <c r="G228" s="260"/>
      <c r="H228" s="263">
        <v>151</v>
      </c>
      <c r="I228" s="264"/>
      <c r="J228" s="260"/>
      <c r="K228" s="260"/>
      <c r="L228" s="265"/>
      <c r="M228" s="266"/>
      <c r="N228" s="267"/>
      <c r="O228" s="267"/>
      <c r="P228" s="267"/>
      <c r="Q228" s="267"/>
      <c r="R228" s="267"/>
      <c r="S228" s="267"/>
      <c r="T228" s="268"/>
      <c r="AT228" s="269" t="s">
        <v>149</v>
      </c>
      <c r="AU228" s="269" t="s">
        <v>84</v>
      </c>
      <c r="AV228" s="13" t="s">
        <v>84</v>
      </c>
      <c r="AW228" s="13" t="s">
        <v>35</v>
      </c>
      <c r="AX228" s="13" t="s">
        <v>72</v>
      </c>
      <c r="AY228" s="269" t="s">
        <v>139</v>
      </c>
    </row>
    <row r="229" s="13" customFormat="1">
      <c r="B229" s="259"/>
      <c r="C229" s="260"/>
      <c r="D229" s="250" t="s">
        <v>149</v>
      </c>
      <c r="E229" s="261" t="s">
        <v>21</v>
      </c>
      <c r="F229" s="262" t="s">
        <v>215</v>
      </c>
      <c r="G229" s="260"/>
      <c r="H229" s="263">
        <v>149</v>
      </c>
      <c r="I229" s="264"/>
      <c r="J229" s="260"/>
      <c r="K229" s="260"/>
      <c r="L229" s="265"/>
      <c r="M229" s="266"/>
      <c r="N229" s="267"/>
      <c r="O229" s="267"/>
      <c r="P229" s="267"/>
      <c r="Q229" s="267"/>
      <c r="R229" s="267"/>
      <c r="S229" s="267"/>
      <c r="T229" s="268"/>
      <c r="AT229" s="269" t="s">
        <v>149</v>
      </c>
      <c r="AU229" s="269" t="s">
        <v>84</v>
      </c>
      <c r="AV229" s="13" t="s">
        <v>84</v>
      </c>
      <c r="AW229" s="13" t="s">
        <v>35</v>
      </c>
      <c r="AX229" s="13" t="s">
        <v>72</v>
      </c>
      <c r="AY229" s="269" t="s">
        <v>139</v>
      </c>
    </row>
    <row r="230" s="13" customFormat="1">
      <c r="B230" s="259"/>
      <c r="C230" s="260"/>
      <c r="D230" s="250" t="s">
        <v>149</v>
      </c>
      <c r="E230" s="261" t="s">
        <v>21</v>
      </c>
      <c r="F230" s="262" t="s">
        <v>216</v>
      </c>
      <c r="G230" s="260"/>
      <c r="H230" s="263">
        <v>-19.199999999999999</v>
      </c>
      <c r="I230" s="264"/>
      <c r="J230" s="260"/>
      <c r="K230" s="260"/>
      <c r="L230" s="265"/>
      <c r="M230" s="266"/>
      <c r="N230" s="267"/>
      <c r="O230" s="267"/>
      <c r="P230" s="267"/>
      <c r="Q230" s="267"/>
      <c r="R230" s="267"/>
      <c r="S230" s="267"/>
      <c r="T230" s="268"/>
      <c r="AT230" s="269" t="s">
        <v>149</v>
      </c>
      <c r="AU230" s="269" t="s">
        <v>84</v>
      </c>
      <c r="AV230" s="13" t="s">
        <v>84</v>
      </c>
      <c r="AW230" s="13" t="s">
        <v>35</v>
      </c>
      <c r="AX230" s="13" t="s">
        <v>72</v>
      </c>
      <c r="AY230" s="269" t="s">
        <v>139</v>
      </c>
    </row>
    <row r="231" s="13" customFormat="1">
      <c r="B231" s="259"/>
      <c r="C231" s="260"/>
      <c r="D231" s="250" t="s">
        <v>149</v>
      </c>
      <c r="E231" s="261" t="s">
        <v>21</v>
      </c>
      <c r="F231" s="262" t="s">
        <v>217</v>
      </c>
      <c r="G231" s="260"/>
      <c r="H231" s="263">
        <v>-28.544</v>
      </c>
      <c r="I231" s="264"/>
      <c r="J231" s="260"/>
      <c r="K231" s="260"/>
      <c r="L231" s="265"/>
      <c r="M231" s="266"/>
      <c r="N231" s="267"/>
      <c r="O231" s="267"/>
      <c r="P231" s="267"/>
      <c r="Q231" s="267"/>
      <c r="R231" s="267"/>
      <c r="S231" s="267"/>
      <c r="T231" s="268"/>
      <c r="AT231" s="269" t="s">
        <v>149</v>
      </c>
      <c r="AU231" s="269" t="s">
        <v>84</v>
      </c>
      <c r="AV231" s="13" t="s">
        <v>84</v>
      </c>
      <c r="AW231" s="13" t="s">
        <v>35</v>
      </c>
      <c r="AX231" s="13" t="s">
        <v>72</v>
      </c>
      <c r="AY231" s="269" t="s">
        <v>139</v>
      </c>
    </row>
    <row r="232" s="13" customFormat="1">
      <c r="B232" s="259"/>
      <c r="C232" s="260"/>
      <c r="D232" s="250" t="s">
        <v>149</v>
      </c>
      <c r="E232" s="261" t="s">
        <v>21</v>
      </c>
      <c r="F232" s="262" t="s">
        <v>218</v>
      </c>
      <c r="G232" s="260"/>
      <c r="H232" s="263">
        <v>-12.608000000000001</v>
      </c>
      <c r="I232" s="264"/>
      <c r="J232" s="260"/>
      <c r="K232" s="260"/>
      <c r="L232" s="265"/>
      <c r="M232" s="266"/>
      <c r="N232" s="267"/>
      <c r="O232" s="267"/>
      <c r="P232" s="267"/>
      <c r="Q232" s="267"/>
      <c r="R232" s="267"/>
      <c r="S232" s="267"/>
      <c r="T232" s="268"/>
      <c r="AT232" s="269" t="s">
        <v>149</v>
      </c>
      <c r="AU232" s="269" t="s">
        <v>84</v>
      </c>
      <c r="AV232" s="13" t="s">
        <v>84</v>
      </c>
      <c r="AW232" s="13" t="s">
        <v>35</v>
      </c>
      <c r="AX232" s="13" t="s">
        <v>72</v>
      </c>
      <c r="AY232" s="269" t="s">
        <v>139</v>
      </c>
    </row>
    <row r="233" s="13" customFormat="1">
      <c r="B233" s="259"/>
      <c r="C233" s="260"/>
      <c r="D233" s="250" t="s">
        <v>149</v>
      </c>
      <c r="E233" s="261" t="s">
        <v>21</v>
      </c>
      <c r="F233" s="262" t="s">
        <v>219</v>
      </c>
      <c r="G233" s="260"/>
      <c r="H233" s="263">
        <v>-15.6</v>
      </c>
      <c r="I233" s="264"/>
      <c r="J233" s="260"/>
      <c r="K233" s="260"/>
      <c r="L233" s="265"/>
      <c r="M233" s="266"/>
      <c r="N233" s="267"/>
      <c r="O233" s="267"/>
      <c r="P233" s="267"/>
      <c r="Q233" s="267"/>
      <c r="R233" s="267"/>
      <c r="S233" s="267"/>
      <c r="T233" s="268"/>
      <c r="AT233" s="269" t="s">
        <v>149</v>
      </c>
      <c r="AU233" s="269" t="s">
        <v>84</v>
      </c>
      <c r="AV233" s="13" t="s">
        <v>84</v>
      </c>
      <c r="AW233" s="13" t="s">
        <v>35</v>
      </c>
      <c r="AX233" s="13" t="s">
        <v>72</v>
      </c>
      <c r="AY233" s="269" t="s">
        <v>139</v>
      </c>
    </row>
    <row r="234" s="13" customFormat="1">
      <c r="B234" s="259"/>
      <c r="C234" s="260"/>
      <c r="D234" s="250" t="s">
        <v>149</v>
      </c>
      <c r="E234" s="261" t="s">
        <v>21</v>
      </c>
      <c r="F234" s="262" t="s">
        <v>220</v>
      </c>
      <c r="G234" s="260"/>
      <c r="H234" s="263">
        <v>9.8399999999999999</v>
      </c>
      <c r="I234" s="264"/>
      <c r="J234" s="260"/>
      <c r="K234" s="260"/>
      <c r="L234" s="265"/>
      <c r="M234" s="266"/>
      <c r="N234" s="267"/>
      <c r="O234" s="267"/>
      <c r="P234" s="267"/>
      <c r="Q234" s="267"/>
      <c r="R234" s="267"/>
      <c r="S234" s="267"/>
      <c r="T234" s="268"/>
      <c r="AT234" s="269" t="s">
        <v>149</v>
      </c>
      <c r="AU234" s="269" t="s">
        <v>84</v>
      </c>
      <c r="AV234" s="13" t="s">
        <v>84</v>
      </c>
      <c r="AW234" s="13" t="s">
        <v>35</v>
      </c>
      <c r="AX234" s="13" t="s">
        <v>72</v>
      </c>
      <c r="AY234" s="269" t="s">
        <v>139</v>
      </c>
    </row>
    <row r="235" s="15" customFormat="1">
      <c r="B235" s="283"/>
      <c r="C235" s="284"/>
      <c r="D235" s="250" t="s">
        <v>149</v>
      </c>
      <c r="E235" s="285" t="s">
        <v>21</v>
      </c>
      <c r="F235" s="286" t="s">
        <v>192</v>
      </c>
      <c r="G235" s="284"/>
      <c r="H235" s="287">
        <v>277.16800000000001</v>
      </c>
      <c r="I235" s="288"/>
      <c r="J235" s="284"/>
      <c r="K235" s="284"/>
      <c r="L235" s="289"/>
      <c r="M235" s="290"/>
      <c r="N235" s="291"/>
      <c r="O235" s="291"/>
      <c r="P235" s="291"/>
      <c r="Q235" s="291"/>
      <c r="R235" s="291"/>
      <c r="S235" s="291"/>
      <c r="T235" s="292"/>
      <c r="AT235" s="293" t="s">
        <v>149</v>
      </c>
      <c r="AU235" s="293" t="s">
        <v>84</v>
      </c>
      <c r="AV235" s="15" t="s">
        <v>140</v>
      </c>
      <c r="AW235" s="15" t="s">
        <v>35</v>
      </c>
      <c r="AX235" s="15" t="s">
        <v>72</v>
      </c>
      <c r="AY235" s="293" t="s">
        <v>139</v>
      </c>
    </row>
    <row r="236" s="13" customFormat="1">
      <c r="B236" s="259"/>
      <c r="C236" s="260"/>
      <c r="D236" s="250" t="s">
        <v>149</v>
      </c>
      <c r="E236" s="261" t="s">
        <v>21</v>
      </c>
      <c r="F236" s="262" t="s">
        <v>303</v>
      </c>
      <c r="G236" s="260"/>
      <c r="H236" s="263">
        <v>-34</v>
      </c>
      <c r="I236" s="264"/>
      <c r="J236" s="260"/>
      <c r="K236" s="260"/>
      <c r="L236" s="265"/>
      <c r="M236" s="266"/>
      <c r="N236" s="267"/>
      <c r="O236" s="267"/>
      <c r="P236" s="267"/>
      <c r="Q236" s="267"/>
      <c r="R236" s="267"/>
      <c r="S236" s="267"/>
      <c r="T236" s="268"/>
      <c r="AT236" s="269" t="s">
        <v>149</v>
      </c>
      <c r="AU236" s="269" t="s">
        <v>84</v>
      </c>
      <c r="AV236" s="13" t="s">
        <v>84</v>
      </c>
      <c r="AW236" s="13" t="s">
        <v>35</v>
      </c>
      <c r="AX236" s="13" t="s">
        <v>72</v>
      </c>
      <c r="AY236" s="269" t="s">
        <v>139</v>
      </c>
    </row>
    <row r="237" s="15" customFormat="1">
      <c r="B237" s="283"/>
      <c r="C237" s="284"/>
      <c r="D237" s="250" t="s">
        <v>149</v>
      </c>
      <c r="E237" s="285" t="s">
        <v>21</v>
      </c>
      <c r="F237" s="286" t="s">
        <v>192</v>
      </c>
      <c r="G237" s="284"/>
      <c r="H237" s="287">
        <v>-34</v>
      </c>
      <c r="I237" s="288"/>
      <c r="J237" s="284"/>
      <c r="K237" s="284"/>
      <c r="L237" s="289"/>
      <c r="M237" s="290"/>
      <c r="N237" s="291"/>
      <c r="O237" s="291"/>
      <c r="P237" s="291"/>
      <c r="Q237" s="291"/>
      <c r="R237" s="291"/>
      <c r="S237" s="291"/>
      <c r="T237" s="292"/>
      <c r="AT237" s="293" t="s">
        <v>149</v>
      </c>
      <c r="AU237" s="293" t="s">
        <v>84</v>
      </c>
      <c r="AV237" s="15" t="s">
        <v>140</v>
      </c>
      <c r="AW237" s="15" t="s">
        <v>35</v>
      </c>
      <c r="AX237" s="15" t="s">
        <v>72</v>
      </c>
      <c r="AY237" s="293" t="s">
        <v>139</v>
      </c>
    </row>
    <row r="238" s="14" customFormat="1">
      <c r="B238" s="272"/>
      <c r="C238" s="273"/>
      <c r="D238" s="250" t="s">
        <v>149</v>
      </c>
      <c r="E238" s="274" t="s">
        <v>21</v>
      </c>
      <c r="F238" s="275" t="s">
        <v>185</v>
      </c>
      <c r="G238" s="273"/>
      <c r="H238" s="276">
        <v>243.16800000000001</v>
      </c>
      <c r="I238" s="277"/>
      <c r="J238" s="273"/>
      <c r="K238" s="273"/>
      <c r="L238" s="278"/>
      <c r="M238" s="279"/>
      <c r="N238" s="280"/>
      <c r="O238" s="280"/>
      <c r="P238" s="280"/>
      <c r="Q238" s="280"/>
      <c r="R238" s="280"/>
      <c r="S238" s="280"/>
      <c r="T238" s="281"/>
      <c r="AT238" s="282" t="s">
        <v>149</v>
      </c>
      <c r="AU238" s="282" t="s">
        <v>84</v>
      </c>
      <c r="AV238" s="14" t="s">
        <v>147</v>
      </c>
      <c r="AW238" s="14" t="s">
        <v>35</v>
      </c>
      <c r="AX238" s="14" t="s">
        <v>76</v>
      </c>
      <c r="AY238" s="282" t="s">
        <v>139</v>
      </c>
    </row>
    <row r="239" s="1" customFormat="1" ht="22.8" customHeight="1">
      <c r="B239" s="47"/>
      <c r="C239" s="236" t="s">
        <v>304</v>
      </c>
      <c r="D239" s="236" t="s">
        <v>142</v>
      </c>
      <c r="E239" s="237" t="s">
        <v>305</v>
      </c>
      <c r="F239" s="238" t="s">
        <v>306</v>
      </c>
      <c r="G239" s="239" t="s">
        <v>157</v>
      </c>
      <c r="H239" s="240">
        <v>37.840000000000003</v>
      </c>
      <c r="I239" s="241"/>
      <c r="J239" s="242">
        <f>ROUND(I239*H239,2)</f>
        <v>0</v>
      </c>
      <c r="K239" s="238" t="s">
        <v>146</v>
      </c>
      <c r="L239" s="73"/>
      <c r="M239" s="243" t="s">
        <v>21</v>
      </c>
      <c r="N239" s="244" t="s">
        <v>44</v>
      </c>
      <c r="O239" s="48"/>
      <c r="P239" s="245">
        <f>O239*H239</f>
        <v>0</v>
      </c>
      <c r="Q239" s="245">
        <v>0</v>
      </c>
      <c r="R239" s="245">
        <f>Q239*H239</f>
        <v>0</v>
      </c>
      <c r="S239" s="245">
        <v>0</v>
      </c>
      <c r="T239" s="246">
        <f>S239*H239</f>
        <v>0</v>
      </c>
      <c r="AR239" s="25" t="s">
        <v>147</v>
      </c>
      <c r="AT239" s="25" t="s">
        <v>142</v>
      </c>
      <c r="AU239" s="25" t="s">
        <v>84</v>
      </c>
      <c r="AY239" s="25" t="s">
        <v>139</v>
      </c>
      <c r="BE239" s="247">
        <f>IF(N239="základní",J239,0)</f>
        <v>0</v>
      </c>
      <c r="BF239" s="247">
        <f>IF(N239="snížená",J239,0)</f>
        <v>0</v>
      </c>
      <c r="BG239" s="247">
        <f>IF(N239="zákl. přenesená",J239,0)</f>
        <v>0</v>
      </c>
      <c r="BH239" s="247">
        <f>IF(N239="sníž. přenesená",J239,0)</f>
        <v>0</v>
      </c>
      <c r="BI239" s="247">
        <f>IF(N239="nulová",J239,0)</f>
        <v>0</v>
      </c>
      <c r="BJ239" s="25" t="s">
        <v>84</v>
      </c>
      <c r="BK239" s="247">
        <f>ROUND(I239*H239,2)</f>
        <v>0</v>
      </c>
      <c r="BL239" s="25" t="s">
        <v>147</v>
      </c>
      <c r="BM239" s="25" t="s">
        <v>307</v>
      </c>
    </row>
    <row r="240" s="1" customFormat="1">
      <c r="B240" s="47"/>
      <c r="C240" s="75"/>
      <c r="D240" s="250" t="s">
        <v>180</v>
      </c>
      <c r="E240" s="75"/>
      <c r="F240" s="270" t="s">
        <v>308</v>
      </c>
      <c r="G240" s="75"/>
      <c r="H240" s="75"/>
      <c r="I240" s="204"/>
      <c r="J240" s="75"/>
      <c r="K240" s="75"/>
      <c r="L240" s="73"/>
      <c r="M240" s="271"/>
      <c r="N240" s="48"/>
      <c r="O240" s="48"/>
      <c r="P240" s="48"/>
      <c r="Q240" s="48"/>
      <c r="R240" s="48"/>
      <c r="S240" s="48"/>
      <c r="T240" s="96"/>
      <c r="AT240" s="25" t="s">
        <v>180</v>
      </c>
      <c r="AU240" s="25" t="s">
        <v>84</v>
      </c>
    </row>
    <row r="241" s="12" customFormat="1">
      <c r="B241" s="248"/>
      <c r="C241" s="249"/>
      <c r="D241" s="250" t="s">
        <v>149</v>
      </c>
      <c r="E241" s="251" t="s">
        <v>21</v>
      </c>
      <c r="F241" s="252" t="s">
        <v>150</v>
      </c>
      <c r="G241" s="249"/>
      <c r="H241" s="251" t="s">
        <v>21</v>
      </c>
      <c r="I241" s="253"/>
      <c r="J241" s="249"/>
      <c r="K241" s="249"/>
      <c r="L241" s="254"/>
      <c r="M241" s="255"/>
      <c r="N241" s="256"/>
      <c r="O241" s="256"/>
      <c r="P241" s="256"/>
      <c r="Q241" s="256"/>
      <c r="R241" s="256"/>
      <c r="S241" s="256"/>
      <c r="T241" s="257"/>
      <c r="AT241" s="258" t="s">
        <v>149</v>
      </c>
      <c r="AU241" s="258" t="s">
        <v>84</v>
      </c>
      <c r="AV241" s="12" t="s">
        <v>76</v>
      </c>
      <c r="AW241" s="12" t="s">
        <v>35</v>
      </c>
      <c r="AX241" s="12" t="s">
        <v>72</v>
      </c>
      <c r="AY241" s="258" t="s">
        <v>139</v>
      </c>
    </row>
    <row r="242" s="13" customFormat="1">
      <c r="B242" s="259"/>
      <c r="C242" s="260"/>
      <c r="D242" s="250" t="s">
        <v>149</v>
      </c>
      <c r="E242" s="261" t="s">
        <v>21</v>
      </c>
      <c r="F242" s="262" t="s">
        <v>184</v>
      </c>
      <c r="G242" s="260"/>
      <c r="H242" s="263">
        <v>37.840000000000003</v>
      </c>
      <c r="I242" s="264"/>
      <c r="J242" s="260"/>
      <c r="K242" s="260"/>
      <c r="L242" s="265"/>
      <c r="M242" s="266"/>
      <c r="N242" s="267"/>
      <c r="O242" s="267"/>
      <c r="P242" s="267"/>
      <c r="Q242" s="267"/>
      <c r="R242" s="267"/>
      <c r="S242" s="267"/>
      <c r="T242" s="268"/>
      <c r="AT242" s="269" t="s">
        <v>149</v>
      </c>
      <c r="AU242" s="269" t="s">
        <v>84</v>
      </c>
      <c r="AV242" s="13" t="s">
        <v>84</v>
      </c>
      <c r="AW242" s="13" t="s">
        <v>35</v>
      </c>
      <c r="AX242" s="13" t="s">
        <v>76</v>
      </c>
      <c r="AY242" s="269" t="s">
        <v>139</v>
      </c>
    </row>
    <row r="243" s="1" customFormat="1" ht="22.8" customHeight="1">
      <c r="B243" s="47"/>
      <c r="C243" s="236" t="s">
        <v>309</v>
      </c>
      <c r="D243" s="236" t="s">
        <v>142</v>
      </c>
      <c r="E243" s="237" t="s">
        <v>310</v>
      </c>
      <c r="F243" s="238" t="s">
        <v>311</v>
      </c>
      <c r="G243" s="239" t="s">
        <v>157</v>
      </c>
      <c r="H243" s="240">
        <v>37.840000000000003</v>
      </c>
      <c r="I243" s="241"/>
      <c r="J243" s="242">
        <f>ROUND(I243*H243,2)</f>
        <v>0</v>
      </c>
      <c r="K243" s="238" t="s">
        <v>146</v>
      </c>
      <c r="L243" s="73"/>
      <c r="M243" s="243" t="s">
        <v>21</v>
      </c>
      <c r="N243" s="244" t="s">
        <v>44</v>
      </c>
      <c r="O243" s="48"/>
      <c r="P243" s="245">
        <f>O243*H243</f>
        <v>0</v>
      </c>
      <c r="Q243" s="245">
        <v>0</v>
      </c>
      <c r="R243" s="245">
        <f>Q243*H243</f>
        <v>0</v>
      </c>
      <c r="S243" s="245">
        <v>0</v>
      </c>
      <c r="T243" s="246">
        <f>S243*H243</f>
        <v>0</v>
      </c>
      <c r="AR243" s="25" t="s">
        <v>147</v>
      </c>
      <c r="AT243" s="25" t="s">
        <v>142</v>
      </c>
      <c r="AU243" s="25" t="s">
        <v>84</v>
      </c>
      <c r="AY243" s="25" t="s">
        <v>139</v>
      </c>
      <c r="BE243" s="247">
        <f>IF(N243="základní",J243,0)</f>
        <v>0</v>
      </c>
      <c r="BF243" s="247">
        <f>IF(N243="snížená",J243,0)</f>
        <v>0</v>
      </c>
      <c r="BG243" s="247">
        <f>IF(N243="zákl. přenesená",J243,0)</f>
        <v>0</v>
      </c>
      <c r="BH243" s="247">
        <f>IF(N243="sníž. přenesená",J243,0)</f>
        <v>0</v>
      </c>
      <c r="BI243" s="247">
        <f>IF(N243="nulová",J243,0)</f>
        <v>0</v>
      </c>
      <c r="BJ243" s="25" t="s">
        <v>84</v>
      </c>
      <c r="BK243" s="247">
        <f>ROUND(I243*H243,2)</f>
        <v>0</v>
      </c>
      <c r="BL243" s="25" t="s">
        <v>147</v>
      </c>
      <c r="BM243" s="25" t="s">
        <v>312</v>
      </c>
    </row>
    <row r="244" s="1" customFormat="1">
      <c r="B244" s="47"/>
      <c r="C244" s="75"/>
      <c r="D244" s="250" t="s">
        <v>180</v>
      </c>
      <c r="E244" s="75"/>
      <c r="F244" s="270" t="s">
        <v>308</v>
      </c>
      <c r="G244" s="75"/>
      <c r="H244" s="75"/>
      <c r="I244" s="204"/>
      <c r="J244" s="75"/>
      <c r="K244" s="75"/>
      <c r="L244" s="73"/>
      <c r="M244" s="271"/>
      <c r="N244" s="48"/>
      <c r="O244" s="48"/>
      <c r="P244" s="48"/>
      <c r="Q244" s="48"/>
      <c r="R244" s="48"/>
      <c r="S244" s="48"/>
      <c r="T244" s="96"/>
      <c r="AT244" s="25" t="s">
        <v>180</v>
      </c>
      <c r="AU244" s="25" t="s">
        <v>84</v>
      </c>
    </row>
    <row r="245" s="1" customFormat="1" ht="14.4" customHeight="1">
      <c r="B245" s="47"/>
      <c r="C245" s="236" t="s">
        <v>313</v>
      </c>
      <c r="D245" s="236" t="s">
        <v>142</v>
      </c>
      <c r="E245" s="237" t="s">
        <v>314</v>
      </c>
      <c r="F245" s="238" t="s">
        <v>315</v>
      </c>
      <c r="G245" s="239" t="s">
        <v>316</v>
      </c>
      <c r="H245" s="240">
        <v>120</v>
      </c>
      <c r="I245" s="241"/>
      <c r="J245" s="242">
        <f>ROUND(I245*H245,2)</f>
        <v>0</v>
      </c>
      <c r="K245" s="238" t="s">
        <v>21</v>
      </c>
      <c r="L245" s="73"/>
      <c r="M245" s="243" t="s">
        <v>21</v>
      </c>
      <c r="N245" s="244" t="s">
        <v>44</v>
      </c>
      <c r="O245" s="48"/>
      <c r="P245" s="245">
        <f>O245*H245</f>
        <v>0</v>
      </c>
      <c r="Q245" s="245">
        <v>0</v>
      </c>
      <c r="R245" s="245">
        <f>Q245*H245</f>
        <v>0</v>
      </c>
      <c r="S245" s="245">
        <v>0</v>
      </c>
      <c r="T245" s="246">
        <f>S245*H245</f>
        <v>0</v>
      </c>
      <c r="AR245" s="25" t="s">
        <v>147</v>
      </c>
      <c r="AT245" s="25" t="s">
        <v>142</v>
      </c>
      <c r="AU245" s="25" t="s">
        <v>84</v>
      </c>
      <c r="AY245" s="25" t="s">
        <v>139</v>
      </c>
      <c r="BE245" s="247">
        <f>IF(N245="základní",J245,0)</f>
        <v>0</v>
      </c>
      <c r="BF245" s="247">
        <f>IF(N245="snížená",J245,0)</f>
        <v>0</v>
      </c>
      <c r="BG245" s="247">
        <f>IF(N245="zákl. přenesená",J245,0)</f>
        <v>0</v>
      </c>
      <c r="BH245" s="247">
        <f>IF(N245="sníž. přenesená",J245,0)</f>
        <v>0</v>
      </c>
      <c r="BI245" s="247">
        <f>IF(N245="nulová",J245,0)</f>
        <v>0</v>
      </c>
      <c r="BJ245" s="25" t="s">
        <v>84</v>
      </c>
      <c r="BK245" s="247">
        <f>ROUND(I245*H245,2)</f>
        <v>0</v>
      </c>
      <c r="BL245" s="25" t="s">
        <v>147</v>
      </c>
      <c r="BM245" s="25" t="s">
        <v>317</v>
      </c>
    </row>
    <row r="246" s="11" customFormat="1" ht="29.88" customHeight="1">
      <c r="B246" s="220"/>
      <c r="C246" s="221"/>
      <c r="D246" s="222" t="s">
        <v>71</v>
      </c>
      <c r="E246" s="234" t="s">
        <v>318</v>
      </c>
      <c r="F246" s="234" t="s">
        <v>319</v>
      </c>
      <c r="G246" s="221"/>
      <c r="H246" s="221"/>
      <c r="I246" s="224"/>
      <c r="J246" s="235">
        <f>BK246</f>
        <v>0</v>
      </c>
      <c r="K246" s="221"/>
      <c r="L246" s="226"/>
      <c r="M246" s="227"/>
      <c r="N246" s="228"/>
      <c r="O246" s="228"/>
      <c r="P246" s="229">
        <f>SUM(P247:P255)</f>
        <v>0</v>
      </c>
      <c r="Q246" s="228"/>
      <c r="R246" s="229">
        <f>SUM(R247:R255)</f>
        <v>0</v>
      </c>
      <c r="S246" s="228"/>
      <c r="T246" s="230">
        <f>SUM(T247:T255)</f>
        <v>0</v>
      </c>
      <c r="AR246" s="231" t="s">
        <v>76</v>
      </c>
      <c r="AT246" s="232" t="s">
        <v>71</v>
      </c>
      <c r="AU246" s="232" t="s">
        <v>76</v>
      </c>
      <c r="AY246" s="231" t="s">
        <v>139</v>
      </c>
      <c r="BK246" s="233">
        <f>SUM(BK247:BK255)</f>
        <v>0</v>
      </c>
    </row>
    <row r="247" s="1" customFormat="1" ht="34.2" customHeight="1">
      <c r="B247" s="47"/>
      <c r="C247" s="236" t="s">
        <v>320</v>
      </c>
      <c r="D247" s="236" t="s">
        <v>142</v>
      </c>
      <c r="E247" s="237" t="s">
        <v>321</v>
      </c>
      <c r="F247" s="238" t="s">
        <v>322</v>
      </c>
      <c r="G247" s="239" t="s">
        <v>323</v>
      </c>
      <c r="H247" s="240">
        <v>26.649000000000001</v>
      </c>
      <c r="I247" s="241"/>
      <c r="J247" s="242">
        <f>ROUND(I247*H247,2)</f>
        <v>0</v>
      </c>
      <c r="K247" s="238" t="s">
        <v>146</v>
      </c>
      <c r="L247" s="73"/>
      <c r="M247" s="243" t="s">
        <v>21</v>
      </c>
      <c r="N247" s="244" t="s">
        <v>44</v>
      </c>
      <c r="O247" s="48"/>
      <c r="P247" s="245">
        <f>O247*H247</f>
        <v>0</v>
      </c>
      <c r="Q247" s="245">
        <v>0</v>
      </c>
      <c r="R247" s="245">
        <f>Q247*H247</f>
        <v>0</v>
      </c>
      <c r="S247" s="245">
        <v>0</v>
      </c>
      <c r="T247" s="246">
        <f>S247*H247</f>
        <v>0</v>
      </c>
      <c r="AR247" s="25" t="s">
        <v>147</v>
      </c>
      <c r="AT247" s="25" t="s">
        <v>142</v>
      </c>
      <c r="AU247" s="25" t="s">
        <v>84</v>
      </c>
      <c r="AY247" s="25" t="s">
        <v>139</v>
      </c>
      <c r="BE247" s="247">
        <f>IF(N247="základní",J247,0)</f>
        <v>0</v>
      </c>
      <c r="BF247" s="247">
        <f>IF(N247="snížená",J247,0)</f>
        <v>0</v>
      </c>
      <c r="BG247" s="247">
        <f>IF(N247="zákl. přenesená",J247,0)</f>
        <v>0</v>
      </c>
      <c r="BH247" s="247">
        <f>IF(N247="sníž. přenesená",J247,0)</f>
        <v>0</v>
      </c>
      <c r="BI247" s="247">
        <f>IF(N247="nulová",J247,0)</f>
        <v>0</v>
      </c>
      <c r="BJ247" s="25" t="s">
        <v>84</v>
      </c>
      <c r="BK247" s="247">
        <f>ROUND(I247*H247,2)</f>
        <v>0</v>
      </c>
      <c r="BL247" s="25" t="s">
        <v>147</v>
      </c>
      <c r="BM247" s="25" t="s">
        <v>324</v>
      </c>
    </row>
    <row r="248" s="1" customFormat="1">
      <c r="B248" s="47"/>
      <c r="C248" s="75"/>
      <c r="D248" s="250" t="s">
        <v>180</v>
      </c>
      <c r="E248" s="75"/>
      <c r="F248" s="270" t="s">
        <v>325</v>
      </c>
      <c r="G248" s="75"/>
      <c r="H248" s="75"/>
      <c r="I248" s="204"/>
      <c r="J248" s="75"/>
      <c r="K248" s="75"/>
      <c r="L248" s="73"/>
      <c r="M248" s="271"/>
      <c r="N248" s="48"/>
      <c r="O248" s="48"/>
      <c r="P248" s="48"/>
      <c r="Q248" s="48"/>
      <c r="R248" s="48"/>
      <c r="S248" s="48"/>
      <c r="T248" s="96"/>
      <c r="AT248" s="25" t="s">
        <v>180</v>
      </c>
      <c r="AU248" s="25" t="s">
        <v>84</v>
      </c>
    </row>
    <row r="249" s="1" customFormat="1" ht="22.8" customHeight="1">
      <c r="B249" s="47"/>
      <c r="C249" s="236" t="s">
        <v>326</v>
      </c>
      <c r="D249" s="236" t="s">
        <v>142</v>
      </c>
      <c r="E249" s="237" t="s">
        <v>327</v>
      </c>
      <c r="F249" s="238" t="s">
        <v>328</v>
      </c>
      <c r="G249" s="239" t="s">
        <v>323</v>
      </c>
      <c r="H249" s="240">
        <v>26.649000000000001</v>
      </c>
      <c r="I249" s="241"/>
      <c r="J249" s="242">
        <f>ROUND(I249*H249,2)</f>
        <v>0</v>
      </c>
      <c r="K249" s="238" t="s">
        <v>146</v>
      </c>
      <c r="L249" s="73"/>
      <c r="M249" s="243" t="s">
        <v>21</v>
      </c>
      <c r="N249" s="244" t="s">
        <v>44</v>
      </c>
      <c r="O249" s="48"/>
      <c r="P249" s="245">
        <f>O249*H249</f>
        <v>0</v>
      </c>
      <c r="Q249" s="245">
        <v>0</v>
      </c>
      <c r="R249" s="245">
        <f>Q249*H249</f>
        <v>0</v>
      </c>
      <c r="S249" s="245">
        <v>0</v>
      </c>
      <c r="T249" s="246">
        <f>S249*H249</f>
        <v>0</v>
      </c>
      <c r="AR249" s="25" t="s">
        <v>147</v>
      </c>
      <c r="AT249" s="25" t="s">
        <v>142</v>
      </c>
      <c r="AU249" s="25" t="s">
        <v>84</v>
      </c>
      <c r="AY249" s="25" t="s">
        <v>139</v>
      </c>
      <c r="BE249" s="247">
        <f>IF(N249="základní",J249,0)</f>
        <v>0</v>
      </c>
      <c r="BF249" s="247">
        <f>IF(N249="snížená",J249,0)</f>
        <v>0</v>
      </c>
      <c r="BG249" s="247">
        <f>IF(N249="zákl. přenesená",J249,0)</f>
        <v>0</v>
      </c>
      <c r="BH249" s="247">
        <f>IF(N249="sníž. přenesená",J249,0)</f>
        <v>0</v>
      </c>
      <c r="BI249" s="247">
        <f>IF(N249="nulová",J249,0)</f>
        <v>0</v>
      </c>
      <c r="BJ249" s="25" t="s">
        <v>84</v>
      </c>
      <c r="BK249" s="247">
        <f>ROUND(I249*H249,2)</f>
        <v>0</v>
      </c>
      <c r="BL249" s="25" t="s">
        <v>147</v>
      </c>
      <c r="BM249" s="25" t="s">
        <v>329</v>
      </c>
    </row>
    <row r="250" s="1" customFormat="1">
      <c r="B250" s="47"/>
      <c r="C250" s="75"/>
      <c r="D250" s="250" t="s">
        <v>180</v>
      </c>
      <c r="E250" s="75"/>
      <c r="F250" s="270" t="s">
        <v>330</v>
      </c>
      <c r="G250" s="75"/>
      <c r="H250" s="75"/>
      <c r="I250" s="204"/>
      <c r="J250" s="75"/>
      <c r="K250" s="75"/>
      <c r="L250" s="73"/>
      <c r="M250" s="271"/>
      <c r="N250" s="48"/>
      <c r="O250" s="48"/>
      <c r="P250" s="48"/>
      <c r="Q250" s="48"/>
      <c r="R250" s="48"/>
      <c r="S250" s="48"/>
      <c r="T250" s="96"/>
      <c r="AT250" s="25" t="s">
        <v>180</v>
      </c>
      <c r="AU250" s="25" t="s">
        <v>84</v>
      </c>
    </row>
    <row r="251" s="1" customFormat="1" ht="34.2" customHeight="1">
      <c r="B251" s="47"/>
      <c r="C251" s="236" t="s">
        <v>331</v>
      </c>
      <c r="D251" s="236" t="s">
        <v>142</v>
      </c>
      <c r="E251" s="237" t="s">
        <v>332</v>
      </c>
      <c r="F251" s="238" t="s">
        <v>333</v>
      </c>
      <c r="G251" s="239" t="s">
        <v>323</v>
      </c>
      <c r="H251" s="240">
        <v>532.98000000000002</v>
      </c>
      <c r="I251" s="241"/>
      <c r="J251" s="242">
        <f>ROUND(I251*H251,2)</f>
        <v>0</v>
      </c>
      <c r="K251" s="238" t="s">
        <v>146</v>
      </c>
      <c r="L251" s="73"/>
      <c r="M251" s="243" t="s">
        <v>21</v>
      </c>
      <c r="N251" s="244" t="s">
        <v>44</v>
      </c>
      <c r="O251" s="48"/>
      <c r="P251" s="245">
        <f>O251*H251</f>
        <v>0</v>
      </c>
      <c r="Q251" s="245">
        <v>0</v>
      </c>
      <c r="R251" s="245">
        <f>Q251*H251</f>
        <v>0</v>
      </c>
      <c r="S251" s="245">
        <v>0</v>
      </c>
      <c r="T251" s="246">
        <f>S251*H251</f>
        <v>0</v>
      </c>
      <c r="AR251" s="25" t="s">
        <v>147</v>
      </c>
      <c r="AT251" s="25" t="s">
        <v>142</v>
      </c>
      <c r="AU251" s="25" t="s">
        <v>84</v>
      </c>
      <c r="AY251" s="25" t="s">
        <v>139</v>
      </c>
      <c r="BE251" s="247">
        <f>IF(N251="základní",J251,0)</f>
        <v>0</v>
      </c>
      <c r="BF251" s="247">
        <f>IF(N251="snížená",J251,0)</f>
        <v>0</v>
      </c>
      <c r="BG251" s="247">
        <f>IF(N251="zákl. přenesená",J251,0)</f>
        <v>0</v>
      </c>
      <c r="BH251" s="247">
        <f>IF(N251="sníž. přenesená",J251,0)</f>
        <v>0</v>
      </c>
      <c r="BI251" s="247">
        <f>IF(N251="nulová",J251,0)</f>
        <v>0</v>
      </c>
      <c r="BJ251" s="25" t="s">
        <v>84</v>
      </c>
      <c r="BK251" s="247">
        <f>ROUND(I251*H251,2)</f>
        <v>0</v>
      </c>
      <c r="BL251" s="25" t="s">
        <v>147</v>
      </c>
      <c r="BM251" s="25" t="s">
        <v>334</v>
      </c>
    </row>
    <row r="252" s="1" customFormat="1">
      <c r="B252" s="47"/>
      <c r="C252" s="75"/>
      <c r="D252" s="250" t="s">
        <v>180</v>
      </c>
      <c r="E252" s="75"/>
      <c r="F252" s="270" t="s">
        <v>330</v>
      </c>
      <c r="G252" s="75"/>
      <c r="H252" s="75"/>
      <c r="I252" s="204"/>
      <c r="J252" s="75"/>
      <c r="K252" s="75"/>
      <c r="L252" s="73"/>
      <c r="M252" s="271"/>
      <c r="N252" s="48"/>
      <c r="O252" s="48"/>
      <c r="P252" s="48"/>
      <c r="Q252" s="48"/>
      <c r="R252" s="48"/>
      <c r="S252" s="48"/>
      <c r="T252" s="96"/>
      <c r="AT252" s="25" t="s">
        <v>180</v>
      </c>
      <c r="AU252" s="25" t="s">
        <v>84</v>
      </c>
    </row>
    <row r="253" s="13" customFormat="1">
      <c r="B253" s="259"/>
      <c r="C253" s="260"/>
      <c r="D253" s="250" t="s">
        <v>149</v>
      </c>
      <c r="E253" s="260"/>
      <c r="F253" s="262" t="s">
        <v>335</v>
      </c>
      <c r="G253" s="260"/>
      <c r="H253" s="263">
        <v>532.98000000000002</v>
      </c>
      <c r="I253" s="264"/>
      <c r="J253" s="260"/>
      <c r="K253" s="260"/>
      <c r="L253" s="265"/>
      <c r="M253" s="266"/>
      <c r="N253" s="267"/>
      <c r="O253" s="267"/>
      <c r="P253" s="267"/>
      <c r="Q253" s="267"/>
      <c r="R253" s="267"/>
      <c r="S253" s="267"/>
      <c r="T253" s="268"/>
      <c r="AT253" s="269" t="s">
        <v>149</v>
      </c>
      <c r="AU253" s="269" t="s">
        <v>84</v>
      </c>
      <c r="AV253" s="13" t="s">
        <v>84</v>
      </c>
      <c r="AW253" s="13" t="s">
        <v>6</v>
      </c>
      <c r="AX253" s="13" t="s">
        <v>76</v>
      </c>
      <c r="AY253" s="269" t="s">
        <v>139</v>
      </c>
    </row>
    <row r="254" s="1" customFormat="1" ht="22.8" customHeight="1">
      <c r="B254" s="47"/>
      <c r="C254" s="236" t="s">
        <v>336</v>
      </c>
      <c r="D254" s="236" t="s">
        <v>142</v>
      </c>
      <c r="E254" s="237" t="s">
        <v>337</v>
      </c>
      <c r="F254" s="238" t="s">
        <v>338</v>
      </c>
      <c r="G254" s="239" t="s">
        <v>323</v>
      </c>
      <c r="H254" s="240">
        <v>26.649000000000001</v>
      </c>
      <c r="I254" s="241"/>
      <c r="J254" s="242">
        <f>ROUND(I254*H254,2)</f>
        <v>0</v>
      </c>
      <c r="K254" s="238" t="s">
        <v>146</v>
      </c>
      <c r="L254" s="73"/>
      <c r="M254" s="243" t="s">
        <v>21</v>
      </c>
      <c r="N254" s="244" t="s">
        <v>44</v>
      </c>
      <c r="O254" s="48"/>
      <c r="P254" s="245">
        <f>O254*H254</f>
        <v>0</v>
      </c>
      <c r="Q254" s="245">
        <v>0</v>
      </c>
      <c r="R254" s="245">
        <f>Q254*H254</f>
        <v>0</v>
      </c>
      <c r="S254" s="245">
        <v>0</v>
      </c>
      <c r="T254" s="246">
        <f>S254*H254</f>
        <v>0</v>
      </c>
      <c r="AR254" s="25" t="s">
        <v>147</v>
      </c>
      <c r="AT254" s="25" t="s">
        <v>142</v>
      </c>
      <c r="AU254" s="25" t="s">
        <v>84</v>
      </c>
      <c r="AY254" s="25" t="s">
        <v>139</v>
      </c>
      <c r="BE254" s="247">
        <f>IF(N254="základní",J254,0)</f>
        <v>0</v>
      </c>
      <c r="BF254" s="247">
        <f>IF(N254="snížená",J254,0)</f>
        <v>0</v>
      </c>
      <c r="BG254" s="247">
        <f>IF(N254="zákl. přenesená",J254,0)</f>
        <v>0</v>
      </c>
      <c r="BH254" s="247">
        <f>IF(N254="sníž. přenesená",J254,0)</f>
        <v>0</v>
      </c>
      <c r="BI254" s="247">
        <f>IF(N254="nulová",J254,0)</f>
        <v>0</v>
      </c>
      <c r="BJ254" s="25" t="s">
        <v>84</v>
      </c>
      <c r="BK254" s="247">
        <f>ROUND(I254*H254,2)</f>
        <v>0</v>
      </c>
      <c r="BL254" s="25" t="s">
        <v>147</v>
      </c>
      <c r="BM254" s="25" t="s">
        <v>339</v>
      </c>
    </row>
    <row r="255" s="1" customFormat="1">
      <c r="B255" s="47"/>
      <c r="C255" s="75"/>
      <c r="D255" s="250" t="s">
        <v>180</v>
      </c>
      <c r="E255" s="75"/>
      <c r="F255" s="270" t="s">
        <v>340</v>
      </c>
      <c r="G255" s="75"/>
      <c r="H255" s="75"/>
      <c r="I255" s="204"/>
      <c r="J255" s="75"/>
      <c r="K255" s="75"/>
      <c r="L255" s="73"/>
      <c r="M255" s="271"/>
      <c r="N255" s="48"/>
      <c r="O255" s="48"/>
      <c r="P255" s="48"/>
      <c r="Q255" s="48"/>
      <c r="R255" s="48"/>
      <c r="S255" s="48"/>
      <c r="T255" s="96"/>
      <c r="AT255" s="25" t="s">
        <v>180</v>
      </c>
      <c r="AU255" s="25" t="s">
        <v>84</v>
      </c>
    </row>
    <row r="256" s="11" customFormat="1" ht="29.88" customHeight="1">
      <c r="B256" s="220"/>
      <c r="C256" s="221"/>
      <c r="D256" s="222" t="s">
        <v>71</v>
      </c>
      <c r="E256" s="234" t="s">
        <v>341</v>
      </c>
      <c r="F256" s="234" t="s">
        <v>342</v>
      </c>
      <c r="G256" s="221"/>
      <c r="H256" s="221"/>
      <c r="I256" s="224"/>
      <c r="J256" s="235">
        <f>BK256</f>
        <v>0</v>
      </c>
      <c r="K256" s="221"/>
      <c r="L256" s="226"/>
      <c r="M256" s="227"/>
      <c r="N256" s="228"/>
      <c r="O256" s="228"/>
      <c r="P256" s="229">
        <f>SUM(P257:P258)</f>
        <v>0</v>
      </c>
      <c r="Q256" s="228"/>
      <c r="R256" s="229">
        <f>SUM(R257:R258)</f>
        <v>0</v>
      </c>
      <c r="S256" s="228"/>
      <c r="T256" s="230">
        <f>SUM(T257:T258)</f>
        <v>0</v>
      </c>
      <c r="AR256" s="231" t="s">
        <v>76</v>
      </c>
      <c r="AT256" s="232" t="s">
        <v>71</v>
      </c>
      <c r="AU256" s="232" t="s">
        <v>76</v>
      </c>
      <c r="AY256" s="231" t="s">
        <v>139</v>
      </c>
      <c r="BK256" s="233">
        <f>SUM(BK257:BK258)</f>
        <v>0</v>
      </c>
    </row>
    <row r="257" s="1" customFormat="1" ht="45.6" customHeight="1">
      <c r="B257" s="47"/>
      <c r="C257" s="236" t="s">
        <v>343</v>
      </c>
      <c r="D257" s="236" t="s">
        <v>142</v>
      </c>
      <c r="E257" s="237" t="s">
        <v>344</v>
      </c>
      <c r="F257" s="238" t="s">
        <v>345</v>
      </c>
      <c r="G257" s="239" t="s">
        <v>323</v>
      </c>
      <c r="H257" s="240">
        <v>14.628</v>
      </c>
      <c r="I257" s="241"/>
      <c r="J257" s="242">
        <f>ROUND(I257*H257,2)</f>
        <v>0</v>
      </c>
      <c r="K257" s="238" t="s">
        <v>146</v>
      </c>
      <c r="L257" s="73"/>
      <c r="M257" s="243" t="s">
        <v>21</v>
      </c>
      <c r="N257" s="244" t="s">
        <v>44</v>
      </c>
      <c r="O257" s="48"/>
      <c r="P257" s="245">
        <f>O257*H257</f>
        <v>0</v>
      </c>
      <c r="Q257" s="245">
        <v>0</v>
      </c>
      <c r="R257" s="245">
        <f>Q257*H257</f>
        <v>0</v>
      </c>
      <c r="S257" s="245">
        <v>0</v>
      </c>
      <c r="T257" s="246">
        <f>S257*H257</f>
        <v>0</v>
      </c>
      <c r="AR257" s="25" t="s">
        <v>147</v>
      </c>
      <c r="AT257" s="25" t="s">
        <v>142</v>
      </c>
      <c r="AU257" s="25" t="s">
        <v>84</v>
      </c>
      <c r="AY257" s="25" t="s">
        <v>139</v>
      </c>
      <c r="BE257" s="247">
        <f>IF(N257="základní",J257,0)</f>
        <v>0</v>
      </c>
      <c r="BF257" s="247">
        <f>IF(N257="snížená",J257,0)</f>
        <v>0</v>
      </c>
      <c r="BG257" s="247">
        <f>IF(N257="zákl. přenesená",J257,0)</f>
        <v>0</v>
      </c>
      <c r="BH257" s="247">
        <f>IF(N257="sníž. přenesená",J257,0)</f>
        <v>0</v>
      </c>
      <c r="BI257" s="247">
        <f>IF(N257="nulová",J257,0)</f>
        <v>0</v>
      </c>
      <c r="BJ257" s="25" t="s">
        <v>84</v>
      </c>
      <c r="BK257" s="247">
        <f>ROUND(I257*H257,2)</f>
        <v>0</v>
      </c>
      <c r="BL257" s="25" t="s">
        <v>147</v>
      </c>
      <c r="BM257" s="25" t="s">
        <v>346</v>
      </c>
    </row>
    <row r="258" s="1" customFormat="1">
      <c r="B258" s="47"/>
      <c r="C258" s="75"/>
      <c r="D258" s="250" t="s">
        <v>180</v>
      </c>
      <c r="E258" s="75"/>
      <c r="F258" s="270" t="s">
        <v>347</v>
      </c>
      <c r="G258" s="75"/>
      <c r="H258" s="75"/>
      <c r="I258" s="204"/>
      <c r="J258" s="75"/>
      <c r="K258" s="75"/>
      <c r="L258" s="73"/>
      <c r="M258" s="271"/>
      <c r="N258" s="48"/>
      <c r="O258" s="48"/>
      <c r="P258" s="48"/>
      <c r="Q258" s="48"/>
      <c r="R258" s="48"/>
      <c r="S258" s="48"/>
      <c r="T258" s="96"/>
      <c r="AT258" s="25" t="s">
        <v>180</v>
      </c>
      <c r="AU258" s="25" t="s">
        <v>84</v>
      </c>
    </row>
    <row r="259" s="11" customFormat="1" ht="37.44" customHeight="1">
      <c r="B259" s="220"/>
      <c r="C259" s="221"/>
      <c r="D259" s="222" t="s">
        <v>71</v>
      </c>
      <c r="E259" s="223" t="s">
        <v>348</v>
      </c>
      <c r="F259" s="223" t="s">
        <v>349</v>
      </c>
      <c r="G259" s="221"/>
      <c r="H259" s="221"/>
      <c r="I259" s="224"/>
      <c r="J259" s="225">
        <f>BK259</f>
        <v>0</v>
      </c>
      <c r="K259" s="221"/>
      <c r="L259" s="226"/>
      <c r="M259" s="227"/>
      <c r="N259" s="228"/>
      <c r="O259" s="228"/>
      <c r="P259" s="229">
        <f>P260+P274+P276+P278+P280+P308+P315+P353</f>
        <v>0</v>
      </c>
      <c r="Q259" s="228"/>
      <c r="R259" s="229">
        <f>R260+R274+R276+R278+R280+R308+R315+R353</f>
        <v>4.95329804</v>
      </c>
      <c r="S259" s="228"/>
      <c r="T259" s="230">
        <f>T260+T274+T276+T278+T280+T308+T315+T353</f>
        <v>14.703127260000002</v>
      </c>
      <c r="AR259" s="231" t="s">
        <v>84</v>
      </c>
      <c r="AT259" s="232" t="s">
        <v>71</v>
      </c>
      <c r="AU259" s="232" t="s">
        <v>72</v>
      </c>
      <c r="AY259" s="231" t="s">
        <v>139</v>
      </c>
      <c r="BK259" s="233">
        <f>BK260+BK274+BK276+BK278+BK280+BK308+BK315+BK353</f>
        <v>0</v>
      </c>
    </row>
    <row r="260" s="11" customFormat="1" ht="19.92" customHeight="1">
      <c r="B260" s="220"/>
      <c r="C260" s="221"/>
      <c r="D260" s="222" t="s">
        <v>71</v>
      </c>
      <c r="E260" s="234" t="s">
        <v>350</v>
      </c>
      <c r="F260" s="234" t="s">
        <v>351</v>
      </c>
      <c r="G260" s="221"/>
      <c r="H260" s="221"/>
      <c r="I260" s="224"/>
      <c r="J260" s="235">
        <f>BK260</f>
        <v>0</v>
      </c>
      <c r="K260" s="221"/>
      <c r="L260" s="226"/>
      <c r="M260" s="227"/>
      <c r="N260" s="228"/>
      <c r="O260" s="228"/>
      <c r="P260" s="229">
        <f>SUM(P261:P273)</f>
        <v>0</v>
      </c>
      <c r="Q260" s="228"/>
      <c r="R260" s="229">
        <f>SUM(R261:R273)</f>
        <v>0.45768300000000006</v>
      </c>
      <c r="S260" s="228"/>
      <c r="T260" s="230">
        <f>SUM(T261:T273)</f>
        <v>0</v>
      </c>
      <c r="AR260" s="231" t="s">
        <v>84</v>
      </c>
      <c r="AT260" s="232" t="s">
        <v>71</v>
      </c>
      <c r="AU260" s="232" t="s">
        <v>76</v>
      </c>
      <c r="AY260" s="231" t="s">
        <v>139</v>
      </c>
      <c r="BK260" s="233">
        <f>SUM(BK261:BK273)</f>
        <v>0</v>
      </c>
    </row>
    <row r="261" s="1" customFormat="1" ht="22.8" customHeight="1">
      <c r="B261" s="47"/>
      <c r="C261" s="236" t="s">
        <v>352</v>
      </c>
      <c r="D261" s="236" t="s">
        <v>142</v>
      </c>
      <c r="E261" s="237" t="s">
        <v>353</v>
      </c>
      <c r="F261" s="238" t="s">
        <v>354</v>
      </c>
      <c r="G261" s="239" t="s">
        <v>157</v>
      </c>
      <c r="H261" s="240">
        <v>37.840000000000003</v>
      </c>
      <c r="I261" s="241"/>
      <c r="J261" s="242">
        <f>ROUND(I261*H261,2)</f>
        <v>0</v>
      </c>
      <c r="K261" s="238" t="s">
        <v>146</v>
      </c>
      <c r="L261" s="73"/>
      <c r="M261" s="243" t="s">
        <v>21</v>
      </c>
      <c r="N261" s="244" t="s">
        <v>44</v>
      </c>
      <c r="O261" s="48"/>
      <c r="P261" s="245">
        <f>O261*H261</f>
        <v>0</v>
      </c>
      <c r="Q261" s="245">
        <v>0.0045750000000000001</v>
      </c>
      <c r="R261" s="245">
        <f>Q261*H261</f>
        <v>0.17311800000000002</v>
      </c>
      <c r="S261" s="245">
        <v>0</v>
      </c>
      <c r="T261" s="246">
        <f>S261*H261</f>
        <v>0</v>
      </c>
      <c r="AR261" s="25" t="s">
        <v>239</v>
      </c>
      <c r="AT261" s="25" t="s">
        <v>142</v>
      </c>
      <c r="AU261" s="25" t="s">
        <v>84</v>
      </c>
      <c r="AY261" s="25" t="s">
        <v>139</v>
      </c>
      <c r="BE261" s="247">
        <f>IF(N261="základní",J261,0)</f>
        <v>0</v>
      </c>
      <c r="BF261" s="247">
        <f>IF(N261="snížená",J261,0)</f>
        <v>0</v>
      </c>
      <c r="BG261" s="247">
        <f>IF(N261="zákl. přenesená",J261,0)</f>
        <v>0</v>
      </c>
      <c r="BH261" s="247">
        <f>IF(N261="sníž. přenesená",J261,0)</f>
        <v>0</v>
      </c>
      <c r="BI261" s="247">
        <f>IF(N261="nulová",J261,0)</f>
        <v>0</v>
      </c>
      <c r="BJ261" s="25" t="s">
        <v>84</v>
      </c>
      <c r="BK261" s="247">
        <f>ROUND(I261*H261,2)</f>
        <v>0</v>
      </c>
      <c r="BL261" s="25" t="s">
        <v>239</v>
      </c>
      <c r="BM261" s="25" t="s">
        <v>355</v>
      </c>
    </row>
    <row r="262" s="12" customFormat="1">
      <c r="B262" s="248"/>
      <c r="C262" s="249"/>
      <c r="D262" s="250" t="s">
        <v>149</v>
      </c>
      <c r="E262" s="251" t="s">
        <v>21</v>
      </c>
      <c r="F262" s="252" t="s">
        <v>356</v>
      </c>
      <c r="G262" s="249"/>
      <c r="H262" s="251" t="s">
        <v>21</v>
      </c>
      <c r="I262" s="253"/>
      <c r="J262" s="249"/>
      <c r="K262" s="249"/>
      <c r="L262" s="254"/>
      <c r="M262" s="255"/>
      <c r="N262" s="256"/>
      <c r="O262" s="256"/>
      <c r="P262" s="256"/>
      <c r="Q262" s="256"/>
      <c r="R262" s="256"/>
      <c r="S262" s="256"/>
      <c r="T262" s="257"/>
      <c r="AT262" s="258" t="s">
        <v>149</v>
      </c>
      <c r="AU262" s="258" t="s">
        <v>84</v>
      </c>
      <c r="AV262" s="12" t="s">
        <v>76</v>
      </c>
      <c r="AW262" s="12" t="s">
        <v>35</v>
      </c>
      <c r="AX262" s="12" t="s">
        <v>72</v>
      </c>
      <c r="AY262" s="258" t="s">
        <v>139</v>
      </c>
    </row>
    <row r="263" s="12" customFormat="1">
      <c r="B263" s="248"/>
      <c r="C263" s="249"/>
      <c r="D263" s="250" t="s">
        <v>149</v>
      </c>
      <c r="E263" s="251" t="s">
        <v>21</v>
      </c>
      <c r="F263" s="252" t="s">
        <v>357</v>
      </c>
      <c r="G263" s="249"/>
      <c r="H263" s="251" t="s">
        <v>21</v>
      </c>
      <c r="I263" s="253"/>
      <c r="J263" s="249"/>
      <c r="K263" s="249"/>
      <c r="L263" s="254"/>
      <c r="M263" s="255"/>
      <c r="N263" s="256"/>
      <c r="O263" s="256"/>
      <c r="P263" s="256"/>
      <c r="Q263" s="256"/>
      <c r="R263" s="256"/>
      <c r="S263" s="256"/>
      <c r="T263" s="257"/>
      <c r="AT263" s="258" t="s">
        <v>149</v>
      </c>
      <c r="AU263" s="258" t="s">
        <v>84</v>
      </c>
      <c r="AV263" s="12" t="s">
        <v>76</v>
      </c>
      <c r="AW263" s="12" t="s">
        <v>35</v>
      </c>
      <c r="AX263" s="12" t="s">
        <v>72</v>
      </c>
      <c r="AY263" s="258" t="s">
        <v>139</v>
      </c>
    </row>
    <row r="264" s="13" customFormat="1">
      <c r="B264" s="259"/>
      <c r="C264" s="260"/>
      <c r="D264" s="250" t="s">
        <v>149</v>
      </c>
      <c r="E264" s="261" t="s">
        <v>21</v>
      </c>
      <c r="F264" s="262" t="s">
        <v>184</v>
      </c>
      <c r="G264" s="260"/>
      <c r="H264" s="263">
        <v>37.840000000000003</v>
      </c>
      <c r="I264" s="264"/>
      <c r="J264" s="260"/>
      <c r="K264" s="260"/>
      <c r="L264" s="265"/>
      <c r="M264" s="266"/>
      <c r="N264" s="267"/>
      <c r="O264" s="267"/>
      <c r="P264" s="267"/>
      <c r="Q264" s="267"/>
      <c r="R264" s="267"/>
      <c r="S264" s="267"/>
      <c r="T264" s="268"/>
      <c r="AT264" s="269" t="s">
        <v>149</v>
      </c>
      <c r="AU264" s="269" t="s">
        <v>84</v>
      </c>
      <c r="AV264" s="13" t="s">
        <v>84</v>
      </c>
      <c r="AW264" s="13" t="s">
        <v>35</v>
      </c>
      <c r="AX264" s="13" t="s">
        <v>76</v>
      </c>
      <c r="AY264" s="269" t="s">
        <v>139</v>
      </c>
    </row>
    <row r="265" s="1" customFormat="1" ht="22.8" customHeight="1">
      <c r="B265" s="47"/>
      <c r="C265" s="236" t="s">
        <v>358</v>
      </c>
      <c r="D265" s="236" t="s">
        <v>142</v>
      </c>
      <c r="E265" s="237" t="s">
        <v>359</v>
      </c>
      <c r="F265" s="238" t="s">
        <v>360</v>
      </c>
      <c r="G265" s="239" t="s">
        <v>157</v>
      </c>
      <c r="H265" s="240">
        <v>62.200000000000003</v>
      </c>
      <c r="I265" s="241"/>
      <c r="J265" s="242">
        <f>ROUND(I265*H265,2)</f>
        <v>0</v>
      </c>
      <c r="K265" s="238" t="s">
        <v>146</v>
      </c>
      <c r="L265" s="73"/>
      <c r="M265" s="243" t="s">
        <v>21</v>
      </c>
      <c r="N265" s="244" t="s">
        <v>44</v>
      </c>
      <c r="O265" s="48"/>
      <c r="P265" s="245">
        <f>O265*H265</f>
        <v>0</v>
      </c>
      <c r="Q265" s="245">
        <v>0.0045750000000000001</v>
      </c>
      <c r="R265" s="245">
        <f>Q265*H265</f>
        <v>0.28456500000000001</v>
      </c>
      <c r="S265" s="245">
        <v>0</v>
      </c>
      <c r="T265" s="246">
        <f>S265*H265</f>
        <v>0</v>
      </c>
      <c r="AR265" s="25" t="s">
        <v>239</v>
      </c>
      <c r="AT265" s="25" t="s">
        <v>142</v>
      </c>
      <c r="AU265" s="25" t="s">
        <v>84</v>
      </c>
      <c r="AY265" s="25" t="s">
        <v>139</v>
      </c>
      <c r="BE265" s="247">
        <f>IF(N265="základní",J265,0)</f>
        <v>0</v>
      </c>
      <c r="BF265" s="247">
        <f>IF(N265="snížená",J265,0)</f>
        <v>0</v>
      </c>
      <c r="BG265" s="247">
        <f>IF(N265="zákl. přenesená",J265,0)</f>
        <v>0</v>
      </c>
      <c r="BH265" s="247">
        <f>IF(N265="sníž. přenesená",J265,0)</f>
        <v>0</v>
      </c>
      <c r="BI265" s="247">
        <f>IF(N265="nulová",J265,0)</f>
        <v>0</v>
      </c>
      <c r="BJ265" s="25" t="s">
        <v>84</v>
      </c>
      <c r="BK265" s="247">
        <f>ROUND(I265*H265,2)</f>
        <v>0</v>
      </c>
      <c r="BL265" s="25" t="s">
        <v>239</v>
      </c>
      <c r="BM265" s="25" t="s">
        <v>361</v>
      </c>
    </row>
    <row r="266" s="12" customFormat="1">
      <c r="B266" s="248"/>
      <c r="C266" s="249"/>
      <c r="D266" s="250" t="s">
        <v>149</v>
      </c>
      <c r="E266" s="251" t="s">
        <v>21</v>
      </c>
      <c r="F266" s="252" t="s">
        <v>150</v>
      </c>
      <c r="G266" s="249"/>
      <c r="H266" s="251" t="s">
        <v>21</v>
      </c>
      <c r="I266" s="253"/>
      <c r="J266" s="249"/>
      <c r="K266" s="249"/>
      <c r="L266" s="254"/>
      <c r="M266" s="255"/>
      <c r="N266" s="256"/>
      <c r="O266" s="256"/>
      <c r="P266" s="256"/>
      <c r="Q266" s="256"/>
      <c r="R266" s="256"/>
      <c r="S266" s="256"/>
      <c r="T266" s="257"/>
      <c r="AT266" s="258" t="s">
        <v>149</v>
      </c>
      <c r="AU266" s="258" t="s">
        <v>84</v>
      </c>
      <c r="AV266" s="12" t="s">
        <v>76</v>
      </c>
      <c r="AW266" s="12" t="s">
        <v>35</v>
      </c>
      <c r="AX266" s="12" t="s">
        <v>72</v>
      </c>
      <c r="AY266" s="258" t="s">
        <v>139</v>
      </c>
    </row>
    <row r="267" s="13" customFormat="1">
      <c r="B267" s="259"/>
      <c r="C267" s="260"/>
      <c r="D267" s="250" t="s">
        <v>149</v>
      </c>
      <c r="E267" s="261" t="s">
        <v>21</v>
      </c>
      <c r="F267" s="262" t="s">
        <v>362</v>
      </c>
      <c r="G267" s="260"/>
      <c r="H267" s="263">
        <v>22.079999999999998</v>
      </c>
      <c r="I267" s="264"/>
      <c r="J267" s="260"/>
      <c r="K267" s="260"/>
      <c r="L267" s="265"/>
      <c r="M267" s="266"/>
      <c r="N267" s="267"/>
      <c r="O267" s="267"/>
      <c r="P267" s="267"/>
      <c r="Q267" s="267"/>
      <c r="R267" s="267"/>
      <c r="S267" s="267"/>
      <c r="T267" s="268"/>
      <c r="AT267" s="269" t="s">
        <v>149</v>
      </c>
      <c r="AU267" s="269" t="s">
        <v>84</v>
      </c>
      <c r="AV267" s="13" t="s">
        <v>84</v>
      </c>
      <c r="AW267" s="13" t="s">
        <v>35</v>
      </c>
      <c r="AX267" s="13" t="s">
        <v>72</v>
      </c>
      <c r="AY267" s="269" t="s">
        <v>139</v>
      </c>
    </row>
    <row r="268" s="13" customFormat="1">
      <c r="B268" s="259"/>
      <c r="C268" s="260"/>
      <c r="D268" s="250" t="s">
        <v>149</v>
      </c>
      <c r="E268" s="261" t="s">
        <v>21</v>
      </c>
      <c r="F268" s="262" t="s">
        <v>363</v>
      </c>
      <c r="G268" s="260"/>
      <c r="H268" s="263">
        <v>40.119999999999997</v>
      </c>
      <c r="I268" s="264"/>
      <c r="J268" s="260"/>
      <c r="K268" s="260"/>
      <c r="L268" s="265"/>
      <c r="M268" s="266"/>
      <c r="N268" s="267"/>
      <c r="O268" s="267"/>
      <c r="P268" s="267"/>
      <c r="Q268" s="267"/>
      <c r="R268" s="267"/>
      <c r="S268" s="267"/>
      <c r="T268" s="268"/>
      <c r="AT268" s="269" t="s">
        <v>149</v>
      </c>
      <c r="AU268" s="269" t="s">
        <v>84</v>
      </c>
      <c r="AV268" s="13" t="s">
        <v>84</v>
      </c>
      <c r="AW268" s="13" t="s">
        <v>35</v>
      </c>
      <c r="AX268" s="13" t="s">
        <v>72</v>
      </c>
      <c r="AY268" s="269" t="s">
        <v>139</v>
      </c>
    </row>
    <row r="269" s="14" customFormat="1">
      <c r="B269" s="272"/>
      <c r="C269" s="273"/>
      <c r="D269" s="250" t="s">
        <v>149</v>
      </c>
      <c r="E269" s="274" t="s">
        <v>21</v>
      </c>
      <c r="F269" s="275" t="s">
        <v>185</v>
      </c>
      <c r="G269" s="273"/>
      <c r="H269" s="276">
        <v>62.200000000000003</v>
      </c>
      <c r="I269" s="277"/>
      <c r="J269" s="273"/>
      <c r="K269" s="273"/>
      <c r="L269" s="278"/>
      <c r="M269" s="279"/>
      <c r="N269" s="280"/>
      <c r="O269" s="280"/>
      <c r="P269" s="280"/>
      <c r="Q269" s="280"/>
      <c r="R269" s="280"/>
      <c r="S269" s="280"/>
      <c r="T269" s="281"/>
      <c r="AT269" s="282" t="s">
        <v>149</v>
      </c>
      <c r="AU269" s="282" t="s">
        <v>84</v>
      </c>
      <c r="AV269" s="14" t="s">
        <v>147</v>
      </c>
      <c r="AW269" s="14" t="s">
        <v>35</v>
      </c>
      <c r="AX269" s="14" t="s">
        <v>76</v>
      </c>
      <c r="AY269" s="282" t="s">
        <v>139</v>
      </c>
    </row>
    <row r="270" s="1" customFormat="1" ht="45.6" customHeight="1">
      <c r="B270" s="47"/>
      <c r="C270" s="236" t="s">
        <v>364</v>
      </c>
      <c r="D270" s="236" t="s">
        <v>142</v>
      </c>
      <c r="E270" s="237" t="s">
        <v>365</v>
      </c>
      <c r="F270" s="238" t="s">
        <v>366</v>
      </c>
      <c r="G270" s="239" t="s">
        <v>323</v>
      </c>
      <c r="H270" s="240">
        <v>0.45800000000000002</v>
      </c>
      <c r="I270" s="241"/>
      <c r="J270" s="242">
        <f>ROUND(I270*H270,2)</f>
        <v>0</v>
      </c>
      <c r="K270" s="238" t="s">
        <v>146</v>
      </c>
      <c r="L270" s="73"/>
      <c r="M270" s="243" t="s">
        <v>21</v>
      </c>
      <c r="N270" s="244" t="s">
        <v>44</v>
      </c>
      <c r="O270" s="48"/>
      <c r="P270" s="245">
        <f>O270*H270</f>
        <v>0</v>
      </c>
      <c r="Q270" s="245">
        <v>0</v>
      </c>
      <c r="R270" s="245">
        <f>Q270*H270</f>
        <v>0</v>
      </c>
      <c r="S270" s="245">
        <v>0</v>
      </c>
      <c r="T270" s="246">
        <f>S270*H270</f>
        <v>0</v>
      </c>
      <c r="AR270" s="25" t="s">
        <v>239</v>
      </c>
      <c r="AT270" s="25" t="s">
        <v>142</v>
      </c>
      <c r="AU270" s="25" t="s">
        <v>84</v>
      </c>
      <c r="AY270" s="25" t="s">
        <v>139</v>
      </c>
      <c r="BE270" s="247">
        <f>IF(N270="základní",J270,0)</f>
        <v>0</v>
      </c>
      <c r="BF270" s="247">
        <f>IF(N270="snížená",J270,0)</f>
        <v>0</v>
      </c>
      <c r="BG270" s="247">
        <f>IF(N270="zákl. přenesená",J270,0)</f>
        <v>0</v>
      </c>
      <c r="BH270" s="247">
        <f>IF(N270="sníž. přenesená",J270,0)</f>
        <v>0</v>
      </c>
      <c r="BI270" s="247">
        <f>IF(N270="nulová",J270,0)</f>
        <v>0</v>
      </c>
      <c r="BJ270" s="25" t="s">
        <v>84</v>
      </c>
      <c r="BK270" s="247">
        <f>ROUND(I270*H270,2)</f>
        <v>0</v>
      </c>
      <c r="BL270" s="25" t="s">
        <v>239</v>
      </c>
      <c r="BM270" s="25" t="s">
        <v>367</v>
      </c>
    </row>
    <row r="271" s="1" customFormat="1">
      <c r="B271" s="47"/>
      <c r="C271" s="75"/>
      <c r="D271" s="250" t="s">
        <v>180</v>
      </c>
      <c r="E271" s="75"/>
      <c r="F271" s="270" t="s">
        <v>368</v>
      </c>
      <c r="G271" s="75"/>
      <c r="H271" s="75"/>
      <c r="I271" s="204"/>
      <c r="J271" s="75"/>
      <c r="K271" s="75"/>
      <c r="L271" s="73"/>
      <c r="M271" s="271"/>
      <c r="N271" s="48"/>
      <c r="O271" s="48"/>
      <c r="P271" s="48"/>
      <c r="Q271" s="48"/>
      <c r="R271" s="48"/>
      <c r="S271" s="48"/>
      <c r="T271" s="96"/>
      <c r="AT271" s="25" t="s">
        <v>180</v>
      </c>
      <c r="AU271" s="25" t="s">
        <v>84</v>
      </c>
    </row>
    <row r="272" s="1" customFormat="1" ht="45.6" customHeight="1">
      <c r="B272" s="47"/>
      <c r="C272" s="236" t="s">
        <v>369</v>
      </c>
      <c r="D272" s="236" t="s">
        <v>142</v>
      </c>
      <c r="E272" s="237" t="s">
        <v>370</v>
      </c>
      <c r="F272" s="238" t="s">
        <v>371</v>
      </c>
      <c r="G272" s="239" t="s">
        <v>323</v>
      </c>
      <c r="H272" s="240">
        <v>0.45800000000000002</v>
      </c>
      <c r="I272" s="241"/>
      <c r="J272" s="242">
        <f>ROUND(I272*H272,2)</f>
        <v>0</v>
      </c>
      <c r="K272" s="238" t="s">
        <v>146</v>
      </c>
      <c r="L272" s="73"/>
      <c r="M272" s="243" t="s">
        <v>21</v>
      </c>
      <c r="N272" s="244" t="s">
        <v>44</v>
      </c>
      <c r="O272" s="48"/>
      <c r="P272" s="245">
        <f>O272*H272</f>
        <v>0</v>
      </c>
      <c r="Q272" s="245">
        <v>0</v>
      </c>
      <c r="R272" s="245">
        <f>Q272*H272</f>
        <v>0</v>
      </c>
      <c r="S272" s="245">
        <v>0</v>
      </c>
      <c r="T272" s="246">
        <f>S272*H272</f>
        <v>0</v>
      </c>
      <c r="AR272" s="25" t="s">
        <v>239</v>
      </c>
      <c r="AT272" s="25" t="s">
        <v>142</v>
      </c>
      <c r="AU272" s="25" t="s">
        <v>84</v>
      </c>
      <c r="AY272" s="25" t="s">
        <v>139</v>
      </c>
      <c r="BE272" s="247">
        <f>IF(N272="základní",J272,0)</f>
        <v>0</v>
      </c>
      <c r="BF272" s="247">
        <f>IF(N272="snížená",J272,0)</f>
        <v>0</v>
      </c>
      <c r="BG272" s="247">
        <f>IF(N272="zákl. přenesená",J272,0)</f>
        <v>0</v>
      </c>
      <c r="BH272" s="247">
        <f>IF(N272="sníž. přenesená",J272,0)</f>
        <v>0</v>
      </c>
      <c r="BI272" s="247">
        <f>IF(N272="nulová",J272,0)</f>
        <v>0</v>
      </c>
      <c r="BJ272" s="25" t="s">
        <v>84</v>
      </c>
      <c r="BK272" s="247">
        <f>ROUND(I272*H272,2)</f>
        <v>0</v>
      </c>
      <c r="BL272" s="25" t="s">
        <v>239</v>
      </c>
      <c r="BM272" s="25" t="s">
        <v>372</v>
      </c>
    </row>
    <row r="273" s="1" customFormat="1">
      <c r="B273" s="47"/>
      <c r="C273" s="75"/>
      <c r="D273" s="250" t="s">
        <v>180</v>
      </c>
      <c r="E273" s="75"/>
      <c r="F273" s="270" t="s">
        <v>368</v>
      </c>
      <c r="G273" s="75"/>
      <c r="H273" s="75"/>
      <c r="I273" s="204"/>
      <c r="J273" s="75"/>
      <c r="K273" s="75"/>
      <c r="L273" s="73"/>
      <c r="M273" s="271"/>
      <c r="N273" s="48"/>
      <c r="O273" s="48"/>
      <c r="P273" s="48"/>
      <c r="Q273" s="48"/>
      <c r="R273" s="48"/>
      <c r="S273" s="48"/>
      <c r="T273" s="96"/>
      <c r="AT273" s="25" t="s">
        <v>180</v>
      </c>
      <c r="AU273" s="25" t="s">
        <v>84</v>
      </c>
    </row>
    <row r="274" s="11" customFormat="1" ht="29.88" customHeight="1">
      <c r="B274" s="220"/>
      <c r="C274" s="221"/>
      <c r="D274" s="222" t="s">
        <v>71</v>
      </c>
      <c r="E274" s="234" t="s">
        <v>373</v>
      </c>
      <c r="F274" s="234" t="s">
        <v>374</v>
      </c>
      <c r="G274" s="221"/>
      <c r="H274" s="221"/>
      <c r="I274" s="224"/>
      <c r="J274" s="235">
        <f>BK274</f>
        <v>0</v>
      </c>
      <c r="K274" s="221"/>
      <c r="L274" s="226"/>
      <c r="M274" s="227"/>
      <c r="N274" s="228"/>
      <c r="O274" s="228"/>
      <c r="P274" s="229">
        <f>P275</f>
        <v>0</v>
      </c>
      <c r="Q274" s="228"/>
      <c r="R274" s="229">
        <f>R275</f>
        <v>0</v>
      </c>
      <c r="S274" s="228"/>
      <c r="T274" s="230">
        <f>T275</f>
        <v>0</v>
      </c>
      <c r="AR274" s="231" t="s">
        <v>84</v>
      </c>
      <c r="AT274" s="232" t="s">
        <v>71</v>
      </c>
      <c r="AU274" s="232" t="s">
        <v>76</v>
      </c>
      <c r="AY274" s="231" t="s">
        <v>139</v>
      </c>
      <c r="BK274" s="233">
        <f>BK275</f>
        <v>0</v>
      </c>
    </row>
    <row r="275" s="1" customFormat="1" ht="14.4" customHeight="1">
      <c r="B275" s="47"/>
      <c r="C275" s="236" t="s">
        <v>375</v>
      </c>
      <c r="D275" s="236" t="s">
        <v>142</v>
      </c>
      <c r="E275" s="237" t="s">
        <v>373</v>
      </c>
      <c r="F275" s="238" t="s">
        <v>376</v>
      </c>
      <c r="G275" s="239" t="s">
        <v>377</v>
      </c>
      <c r="H275" s="240">
        <v>1</v>
      </c>
      <c r="I275" s="241"/>
      <c r="J275" s="242">
        <f>ROUND(I275*H275,2)</f>
        <v>0</v>
      </c>
      <c r="K275" s="238" t="s">
        <v>21</v>
      </c>
      <c r="L275" s="73"/>
      <c r="M275" s="243" t="s">
        <v>21</v>
      </c>
      <c r="N275" s="244" t="s">
        <v>44</v>
      </c>
      <c r="O275" s="48"/>
      <c r="P275" s="245">
        <f>O275*H275</f>
        <v>0</v>
      </c>
      <c r="Q275" s="245">
        <v>0</v>
      </c>
      <c r="R275" s="245">
        <f>Q275*H275</f>
        <v>0</v>
      </c>
      <c r="S275" s="245">
        <v>0</v>
      </c>
      <c r="T275" s="246">
        <f>S275*H275</f>
        <v>0</v>
      </c>
      <c r="AR275" s="25" t="s">
        <v>239</v>
      </c>
      <c r="AT275" s="25" t="s">
        <v>142</v>
      </c>
      <c r="AU275" s="25" t="s">
        <v>84</v>
      </c>
      <c r="AY275" s="25" t="s">
        <v>139</v>
      </c>
      <c r="BE275" s="247">
        <f>IF(N275="základní",J275,0)</f>
        <v>0</v>
      </c>
      <c r="BF275" s="247">
        <f>IF(N275="snížená",J275,0)</f>
        <v>0</v>
      </c>
      <c r="BG275" s="247">
        <f>IF(N275="zákl. přenesená",J275,0)</f>
        <v>0</v>
      </c>
      <c r="BH275" s="247">
        <f>IF(N275="sníž. přenesená",J275,0)</f>
        <v>0</v>
      </c>
      <c r="BI275" s="247">
        <f>IF(N275="nulová",J275,0)</f>
        <v>0</v>
      </c>
      <c r="BJ275" s="25" t="s">
        <v>84</v>
      </c>
      <c r="BK275" s="247">
        <f>ROUND(I275*H275,2)</f>
        <v>0</v>
      </c>
      <c r="BL275" s="25" t="s">
        <v>239</v>
      </c>
      <c r="BM275" s="25" t="s">
        <v>378</v>
      </c>
    </row>
    <row r="276" s="11" customFormat="1" ht="29.88" customHeight="1">
      <c r="B276" s="220"/>
      <c r="C276" s="221"/>
      <c r="D276" s="222" t="s">
        <v>71</v>
      </c>
      <c r="E276" s="234" t="s">
        <v>379</v>
      </c>
      <c r="F276" s="234" t="s">
        <v>380</v>
      </c>
      <c r="G276" s="221"/>
      <c r="H276" s="221"/>
      <c r="I276" s="224"/>
      <c r="J276" s="235">
        <f>BK276</f>
        <v>0</v>
      </c>
      <c r="K276" s="221"/>
      <c r="L276" s="226"/>
      <c r="M276" s="227"/>
      <c r="N276" s="228"/>
      <c r="O276" s="228"/>
      <c r="P276" s="229">
        <f>P277</f>
        <v>0</v>
      </c>
      <c r="Q276" s="228"/>
      <c r="R276" s="229">
        <f>R277</f>
        <v>0</v>
      </c>
      <c r="S276" s="228"/>
      <c r="T276" s="230">
        <f>T277</f>
        <v>0</v>
      </c>
      <c r="AR276" s="231" t="s">
        <v>84</v>
      </c>
      <c r="AT276" s="232" t="s">
        <v>71</v>
      </c>
      <c r="AU276" s="232" t="s">
        <v>76</v>
      </c>
      <c r="AY276" s="231" t="s">
        <v>139</v>
      </c>
      <c r="BK276" s="233">
        <f>BK277</f>
        <v>0</v>
      </c>
    </row>
    <row r="277" s="1" customFormat="1" ht="14.4" customHeight="1">
      <c r="B277" s="47"/>
      <c r="C277" s="236" t="s">
        <v>381</v>
      </c>
      <c r="D277" s="236" t="s">
        <v>142</v>
      </c>
      <c r="E277" s="237" t="s">
        <v>379</v>
      </c>
      <c r="F277" s="238" t="s">
        <v>382</v>
      </c>
      <c r="G277" s="239" t="s">
        <v>377</v>
      </c>
      <c r="H277" s="240">
        <v>1</v>
      </c>
      <c r="I277" s="241"/>
      <c r="J277" s="242">
        <f>ROUND(I277*H277,2)</f>
        <v>0</v>
      </c>
      <c r="K277" s="238" t="s">
        <v>21</v>
      </c>
      <c r="L277" s="73"/>
      <c r="M277" s="243" t="s">
        <v>21</v>
      </c>
      <c r="N277" s="244" t="s">
        <v>44</v>
      </c>
      <c r="O277" s="48"/>
      <c r="P277" s="245">
        <f>O277*H277</f>
        <v>0</v>
      </c>
      <c r="Q277" s="245">
        <v>0</v>
      </c>
      <c r="R277" s="245">
        <f>Q277*H277</f>
        <v>0</v>
      </c>
      <c r="S277" s="245">
        <v>0</v>
      </c>
      <c r="T277" s="246">
        <f>S277*H277</f>
        <v>0</v>
      </c>
      <c r="AR277" s="25" t="s">
        <v>239</v>
      </c>
      <c r="AT277" s="25" t="s">
        <v>142</v>
      </c>
      <c r="AU277" s="25" t="s">
        <v>84</v>
      </c>
      <c r="AY277" s="25" t="s">
        <v>139</v>
      </c>
      <c r="BE277" s="247">
        <f>IF(N277="základní",J277,0)</f>
        <v>0</v>
      </c>
      <c r="BF277" s="247">
        <f>IF(N277="snížená",J277,0)</f>
        <v>0</v>
      </c>
      <c r="BG277" s="247">
        <f>IF(N277="zákl. přenesená",J277,0)</f>
        <v>0</v>
      </c>
      <c r="BH277" s="247">
        <f>IF(N277="sníž. přenesená",J277,0)</f>
        <v>0</v>
      </c>
      <c r="BI277" s="247">
        <f>IF(N277="nulová",J277,0)</f>
        <v>0</v>
      </c>
      <c r="BJ277" s="25" t="s">
        <v>84</v>
      </c>
      <c r="BK277" s="247">
        <f>ROUND(I277*H277,2)</f>
        <v>0</v>
      </c>
      <c r="BL277" s="25" t="s">
        <v>239</v>
      </c>
      <c r="BM277" s="25" t="s">
        <v>383</v>
      </c>
    </row>
    <row r="278" s="11" customFormat="1" ht="29.88" customHeight="1">
      <c r="B278" s="220"/>
      <c r="C278" s="221"/>
      <c r="D278" s="222" t="s">
        <v>71</v>
      </c>
      <c r="E278" s="234" t="s">
        <v>384</v>
      </c>
      <c r="F278" s="234" t="s">
        <v>385</v>
      </c>
      <c r="G278" s="221"/>
      <c r="H278" s="221"/>
      <c r="I278" s="224"/>
      <c r="J278" s="235">
        <f>BK278</f>
        <v>0</v>
      </c>
      <c r="K278" s="221"/>
      <c r="L278" s="226"/>
      <c r="M278" s="227"/>
      <c r="N278" s="228"/>
      <c r="O278" s="228"/>
      <c r="P278" s="229">
        <f>P279</f>
        <v>0</v>
      </c>
      <c r="Q278" s="228"/>
      <c r="R278" s="229">
        <f>R279</f>
        <v>0</v>
      </c>
      <c r="S278" s="228"/>
      <c r="T278" s="230">
        <f>T279</f>
        <v>0</v>
      </c>
      <c r="AR278" s="231" t="s">
        <v>84</v>
      </c>
      <c r="AT278" s="232" t="s">
        <v>71</v>
      </c>
      <c r="AU278" s="232" t="s">
        <v>76</v>
      </c>
      <c r="AY278" s="231" t="s">
        <v>139</v>
      </c>
      <c r="BK278" s="233">
        <f>BK279</f>
        <v>0</v>
      </c>
    </row>
    <row r="279" s="1" customFormat="1" ht="14.4" customHeight="1">
      <c r="B279" s="47"/>
      <c r="C279" s="236" t="s">
        <v>386</v>
      </c>
      <c r="D279" s="236" t="s">
        <v>142</v>
      </c>
      <c r="E279" s="237" t="s">
        <v>384</v>
      </c>
      <c r="F279" s="238" t="s">
        <v>387</v>
      </c>
      <c r="G279" s="239" t="s">
        <v>377</v>
      </c>
      <c r="H279" s="240">
        <v>1</v>
      </c>
      <c r="I279" s="241"/>
      <c r="J279" s="242">
        <f>ROUND(I279*H279,2)</f>
        <v>0</v>
      </c>
      <c r="K279" s="238" t="s">
        <v>21</v>
      </c>
      <c r="L279" s="73"/>
      <c r="M279" s="243" t="s">
        <v>21</v>
      </c>
      <c r="N279" s="244" t="s">
        <v>44</v>
      </c>
      <c r="O279" s="48"/>
      <c r="P279" s="245">
        <f>O279*H279</f>
        <v>0</v>
      </c>
      <c r="Q279" s="245">
        <v>0</v>
      </c>
      <c r="R279" s="245">
        <f>Q279*H279</f>
        <v>0</v>
      </c>
      <c r="S279" s="245">
        <v>0</v>
      </c>
      <c r="T279" s="246">
        <f>S279*H279</f>
        <v>0</v>
      </c>
      <c r="AR279" s="25" t="s">
        <v>239</v>
      </c>
      <c r="AT279" s="25" t="s">
        <v>142</v>
      </c>
      <c r="AU279" s="25" t="s">
        <v>84</v>
      </c>
      <c r="AY279" s="25" t="s">
        <v>139</v>
      </c>
      <c r="BE279" s="247">
        <f>IF(N279="základní",J279,0)</f>
        <v>0</v>
      </c>
      <c r="BF279" s="247">
        <f>IF(N279="snížená",J279,0)</f>
        <v>0</v>
      </c>
      <c r="BG279" s="247">
        <f>IF(N279="zákl. přenesená",J279,0)</f>
        <v>0</v>
      </c>
      <c r="BH279" s="247">
        <f>IF(N279="sníž. přenesená",J279,0)</f>
        <v>0</v>
      </c>
      <c r="BI279" s="247">
        <f>IF(N279="nulová",J279,0)</f>
        <v>0</v>
      </c>
      <c r="BJ279" s="25" t="s">
        <v>84</v>
      </c>
      <c r="BK279" s="247">
        <f>ROUND(I279*H279,2)</f>
        <v>0</v>
      </c>
      <c r="BL279" s="25" t="s">
        <v>239</v>
      </c>
      <c r="BM279" s="25" t="s">
        <v>388</v>
      </c>
    </row>
    <row r="280" s="11" customFormat="1" ht="29.88" customHeight="1">
      <c r="B280" s="220"/>
      <c r="C280" s="221"/>
      <c r="D280" s="222" t="s">
        <v>71</v>
      </c>
      <c r="E280" s="234" t="s">
        <v>389</v>
      </c>
      <c r="F280" s="234" t="s">
        <v>390</v>
      </c>
      <c r="G280" s="221"/>
      <c r="H280" s="221"/>
      <c r="I280" s="224"/>
      <c r="J280" s="235">
        <f>BK280</f>
        <v>0</v>
      </c>
      <c r="K280" s="221"/>
      <c r="L280" s="226"/>
      <c r="M280" s="227"/>
      <c r="N280" s="228"/>
      <c r="O280" s="228"/>
      <c r="P280" s="229">
        <f>SUM(P281:P307)</f>
        <v>0</v>
      </c>
      <c r="Q280" s="228"/>
      <c r="R280" s="229">
        <f>SUM(R281:R307)</f>
        <v>1.3463472000000001</v>
      </c>
      <c r="S280" s="228"/>
      <c r="T280" s="230">
        <f>SUM(T281:T307)</f>
        <v>3.1471528000000002</v>
      </c>
      <c r="AR280" s="231" t="s">
        <v>84</v>
      </c>
      <c r="AT280" s="232" t="s">
        <v>71</v>
      </c>
      <c r="AU280" s="232" t="s">
        <v>76</v>
      </c>
      <c r="AY280" s="231" t="s">
        <v>139</v>
      </c>
      <c r="BK280" s="233">
        <f>SUM(BK281:BK307)</f>
        <v>0</v>
      </c>
    </row>
    <row r="281" s="1" customFormat="1" ht="14.4" customHeight="1">
      <c r="B281" s="47"/>
      <c r="C281" s="236" t="s">
        <v>391</v>
      </c>
      <c r="D281" s="236" t="s">
        <v>142</v>
      </c>
      <c r="E281" s="237" t="s">
        <v>392</v>
      </c>
      <c r="F281" s="238" t="s">
        <v>393</v>
      </c>
      <c r="G281" s="239" t="s">
        <v>157</v>
      </c>
      <c r="H281" s="240">
        <v>37.840000000000003</v>
      </c>
      <c r="I281" s="241"/>
      <c r="J281" s="242">
        <f>ROUND(I281*H281,2)</f>
        <v>0</v>
      </c>
      <c r="K281" s="238" t="s">
        <v>146</v>
      </c>
      <c r="L281" s="73"/>
      <c r="M281" s="243" t="s">
        <v>21</v>
      </c>
      <c r="N281" s="244" t="s">
        <v>44</v>
      </c>
      <c r="O281" s="48"/>
      <c r="P281" s="245">
        <f>O281*H281</f>
        <v>0</v>
      </c>
      <c r="Q281" s="245">
        <v>0</v>
      </c>
      <c r="R281" s="245">
        <f>Q281*H281</f>
        <v>0</v>
      </c>
      <c r="S281" s="245">
        <v>0.083169999999999994</v>
      </c>
      <c r="T281" s="246">
        <f>S281*H281</f>
        <v>3.1471528000000002</v>
      </c>
      <c r="AR281" s="25" t="s">
        <v>239</v>
      </c>
      <c r="AT281" s="25" t="s">
        <v>142</v>
      </c>
      <c r="AU281" s="25" t="s">
        <v>84</v>
      </c>
      <c r="AY281" s="25" t="s">
        <v>139</v>
      </c>
      <c r="BE281" s="247">
        <f>IF(N281="základní",J281,0)</f>
        <v>0</v>
      </c>
      <c r="BF281" s="247">
        <f>IF(N281="snížená",J281,0)</f>
        <v>0</v>
      </c>
      <c r="BG281" s="247">
        <f>IF(N281="zákl. přenesená",J281,0)</f>
        <v>0</v>
      </c>
      <c r="BH281" s="247">
        <f>IF(N281="sníž. přenesená",J281,0)</f>
        <v>0</v>
      </c>
      <c r="BI281" s="247">
        <f>IF(N281="nulová",J281,0)</f>
        <v>0</v>
      </c>
      <c r="BJ281" s="25" t="s">
        <v>84</v>
      </c>
      <c r="BK281" s="247">
        <f>ROUND(I281*H281,2)</f>
        <v>0</v>
      </c>
      <c r="BL281" s="25" t="s">
        <v>239</v>
      </c>
      <c r="BM281" s="25" t="s">
        <v>394</v>
      </c>
    </row>
    <row r="282" s="12" customFormat="1">
      <c r="B282" s="248"/>
      <c r="C282" s="249"/>
      <c r="D282" s="250" t="s">
        <v>149</v>
      </c>
      <c r="E282" s="251" t="s">
        <v>21</v>
      </c>
      <c r="F282" s="252" t="s">
        <v>150</v>
      </c>
      <c r="G282" s="249"/>
      <c r="H282" s="251" t="s">
        <v>21</v>
      </c>
      <c r="I282" s="253"/>
      <c r="J282" s="249"/>
      <c r="K282" s="249"/>
      <c r="L282" s="254"/>
      <c r="M282" s="255"/>
      <c r="N282" s="256"/>
      <c r="O282" s="256"/>
      <c r="P282" s="256"/>
      <c r="Q282" s="256"/>
      <c r="R282" s="256"/>
      <c r="S282" s="256"/>
      <c r="T282" s="257"/>
      <c r="AT282" s="258" t="s">
        <v>149</v>
      </c>
      <c r="AU282" s="258" t="s">
        <v>84</v>
      </c>
      <c r="AV282" s="12" t="s">
        <v>76</v>
      </c>
      <c r="AW282" s="12" t="s">
        <v>35</v>
      </c>
      <c r="AX282" s="12" t="s">
        <v>72</v>
      </c>
      <c r="AY282" s="258" t="s">
        <v>139</v>
      </c>
    </row>
    <row r="283" s="13" customFormat="1">
      <c r="B283" s="259"/>
      <c r="C283" s="260"/>
      <c r="D283" s="250" t="s">
        <v>149</v>
      </c>
      <c r="E283" s="261" t="s">
        <v>21</v>
      </c>
      <c r="F283" s="262" t="s">
        <v>184</v>
      </c>
      <c r="G283" s="260"/>
      <c r="H283" s="263">
        <v>37.840000000000003</v>
      </c>
      <c r="I283" s="264"/>
      <c r="J283" s="260"/>
      <c r="K283" s="260"/>
      <c r="L283" s="265"/>
      <c r="M283" s="266"/>
      <c r="N283" s="267"/>
      <c r="O283" s="267"/>
      <c r="P283" s="267"/>
      <c r="Q283" s="267"/>
      <c r="R283" s="267"/>
      <c r="S283" s="267"/>
      <c r="T283" s="268"/>
      <c r="AT283" s="269" t="s">
        <v>149</v>
      </c>
      <c r="AU283" s="269" t="s">
        <v>84</v>
      </c>
      <c r="AV283" s="13" t="s">
        <v>84</v>
      </c>
      <c r="AW283" s="13" t="s">
        <v>35</v>
      </c>
      <c r="AX283" s="13" t="s">
        <v>76</v>
      </c>
      <c r="AY283" s="269" t="s">
        <v>139</v>
      </c>
    </row>
    <row r="284" s="1" customFormat="1" ht="34.2" customHeight="1">
      <c r="B284" s="47"/>
      <c r="C284" s="236" t="s">
        <v>395</v>
      </c>
      <c r="D284" s="236" t="s">
        <v>142</v>
      </c>
      <c r="E284" s="237" t="s">
        <v>396</v>
      </c>
      <c r="F284" s="238" t="s">
        <v>397</v>
      </c>
      <c r="G284" s="239" t="s">
        <v>157</v>
      </c>
      <c r="H284" s="240">
        <v>37.840000000000003</v>
      </c>
      <c r="I284" s="241"/>
      <c r="J284" s="242">
        <f>ROUND(I284*H284,2)</f>
        <v>0</v>
      </c>
      <c r="K284" s="238" t="s">
        <v>146</v>
      </c>
      <c r="L284" s="73"/>
      <c r="M284" s="243" t="s">
        <v>21</v>
      </c>
      <c r="N284" s="244" t="s">
        <v>44</v>
      </c>
      <c r="O284" s="48"/>
      <c r="P284" s="245">
        <f>O284*H284</f>
        <v>0</v>
      </c>
      <c r="Q284" s="245">
        <v>0.0039199999999999999</v>
      </c>
      <c r="R284" s="245">
        <f>Q284*H284</f>
        <v>0.14833280000000002</v>
      </c>
      <c r="S284" s="245">
        <v>0</v>
      </c>
      <c r="T284" s="246">
        <f>S284*H284</f>
        <v>0</v>
      </c>
      <c r="AR284" s="25" t="s">
        <v>239</v>
      </c>
      <c r="AT284" s="25" t="s">
        <v>142</v>
      </c>
      <c r="AU284" s="25" t="s">
        <v>84</v>
      </c>
      <c r="AY284" s="25" t="s">
        <v>139</v>
      </c>
      <c r="BE284" s="247">
        <f>IF(N284="základní",J284,0)</f>
        <v>0</v>
      </c>
      <c r="BF284" s="247">
        <f>IF(N284="snížená",J284,0)</f>
        <v>0</v>
      </c>
      <c r="BG284" s="247">
        <f>IF(N284="zákl. přenesená",J284,0)</f>
        <v>0</v>
      </c>
      <c r="BH284" s="247">
        <f>IF(N284="sníž. přenesená",J284,0)</f>
        <v>0</v>
      </c>
      <c r="BI284" s="247">
        <f>IF(N284="nulová",J284,0)</f>
        <v>0</v>
      </c>
      <c r="BJ284" s="25" t="s">
        <v>84</v>
      </c>
      <c r="BK284" s="247">
        <f>ROUND(I284*H284,2)</f>
        <v>0</v>
      </c>
      <c r="BL284" s="25" t="s">
        <v>239</v>
      </c>
      <c r="BM284" s="25" t="s">
        <v>398</v>
      </c>
    </row>
    <row r="285" s="12" customFormat="1">
      <c r="B285" s="248"/>
      <c r="C285" s="249"/>
      <c r="D285" s="250" t="s">
        <v>149</v>
      </c>
      <c r="E285" s="251" t="s">
        <v>21</v>
      </c>
      <c r="F285" s="252" t="s">
        <v>356</v>
      </c>
      <c r="G285" s="249"/>
      <c r="H285" s="251" t="s">
        <v>21</v>
      </c>
      <c r="I285" s="253"/>
      <c r="J285" s="249"/>
      <c r="K285" s="249"/>
      <c r="L285" s="254"/>
      <c r="M285" s="255"/>
      <c r="N285" s="256"/>
      <c r="O285" s="256"/>
      <c r="P285" s="256"/>
      <c r="Q285" s="256"/>
      <c r="R285" s="256"/>
      <c r="S285" s="256"/>
      <c r="T285" s="257"/>
      <c r="AT285" s="258" t="s">
        <v>149</v>
      </c>
      <c r="AU285" s="258" t="s">
        <v>84</v>
      </c>
      <c r="AV285" s="12" t="s">
        <v>76</v>
      </c>
      <c r="AW285" s="12" t="s">
        <v>35</v>
      </c>
      <c r="AX285" s="12" t="s">
        <v>72</v>
      </c>
      <c r="AY285" s="258" t="s">
        <v>139</v>
      </c>
    </row>
    <row r="286" s="13" customFormat="1">
      <c r="B286" s="259"/>
      <c r="C286" s="260"/>
      <c r="D286" s="250" t="s">
        <v>149</v>
      </c>
      <c r="E286" s="261" t="s">
        <v>21</v>
      </c>
      <c r="F286" s="262" t="s">
        <v>184</v>
      </c>
      <c r="G286" s="260"/>
      <c r="H286" s="263">
        <v>37.840000000000003</v>
      </c>
      <c r="I286" s="264"/>
      <c r="J286" s="260"/>
      <c r="K286" s="260"/>
      <c r="L286" s="265"/>
      <c r="M286" s="266"/>
      <c r="N286" s="267"/>
      <c r="O286" s="267"/>
      <c r="P286" s="267"/>
      <c r="Q286" s="267"/>
      <c r="R286" s="267"/>
      <c r="S286" s="267"/>
      <c r="T286" s="268"/>
      <c r="AT286" s="269" t="s">
        <v>149</v>
      </c>
      <c r="AU286" s="269" t="s">
        <v>84</v>
      </c>
      <c r="AV286" s="13" t="s">
        <v>84</v>
      </c>
      <c r="AW286" s="13" t="s">
        <v>35</v>
      </c>
      <c r="AX286" s="13" t="s">
        <v>76</v>
      </c>
      <c r="AY286" s="269" t="s">
        <v>139</v>
      </c>
    </row>
    <row r="287" s="1" customFormat="1" ht="14.4" customHeight="1">
      <c r="B287" s="47"/>
      <c r="C287" s="294" t="s">
        <v>399</v>
      </c>
      <c r="D287" s="294" t="s">
        <v>252</v>
      </c>
      <c r="E287" s="295" t="s">
        <v>400</v>
      </c>
      <c r="F287" s="296" t="s">
        <v>401</v>
      </c>
      <c r="G287" s="297" t="s">
        <v>157</v>
      </c>
      <c r="H287" s="298">
        <v>41.624000000000002</v>
      </c>
      <c r="I287" s="299"/>
      <c r="J287" s="300">
        <f>ROUND(I287*H287,2)</f>
        <v>0</v>
      </c>
      <c r="K287" s="296" t="s">
        <v>21</v>
      </c>
      <c r="L287" s="301"/>
      <c r="M287" s="302" t="s">
        <v>21</v>
      </c>
      <c r="N287" s="303" t="s">
        <v>44</v>
      </c>
      <c r="O287" s="48"/>
      <c r="P287" s="245">
        <f>O287*H287</f>
        <v>0</v>
      </c>
      <c r="Q287" s="245">
        <v>0.017999999999999999</v>
      </c>
      <c r="R287" s="245">
        <f>Q287*H287</f>
        <v>0.74923200000000001</v>
      </c>
      <c r="S287" s="245">
        <v>0</v>
      </c>
      <c r="T287" s="246">
        <f>S287*H287</f>
        <v>0</v>
      </c>
      <c r="AR287" s="25" t="s">
        <v>326</v>
      </c>
      <c r="AT287" s="25" t="s">
        <v>252</v>
      </c>
      <c r="AU287" s="25" t="s">
        <v>84</v>
      </c>
      <c r="AY287" s="25" t="s">
        <v>139</v>
      </c>
      <c r="BE287" s="247">
        <f>IF(N287="základní",J287,0)</f>
        <v>0</v>
      </c>
      <c r="BF287" s="247">
        <f>IF(N287="snížená",J287,0)</f>
        <v>0</v>
      </c>
      <c r="BG287" s="247">
        <f>IF(N287="zákl. přenesená",J287,0)</f>
        <v>0</v>
      </c>
      <c r="BH287" s="247">
        <f>IF(N287="sníž. přenesená",J287,0)</f>
        <v>0</v>
      </c>
      <c r="BI287" s="247">
        <f>IF(N287="nulová",J287,0)</f>
        <v>0</v>
      </c>
      <c r="BJ287" s="25" t="s">
        <v>84</v>
      </c>
      <c r="BK287" s="247">
        <f>ROUND(I287*H287,2)</f>
        <v>0</v>
      </c>
      <c r="BL287" s="25" t="s">
        <v>239</v>
      </c>
      <c r="BM287" s="25" t="s">
        <v>402</v>
      </c>
    </row>
    <row r="288" s="13" customFormat="1">
      <c r="B288" s="259"/>
      <c r="C288" s="260"/>
      <c r="D288" s="250" t="s">
        <v>149</v>
      </c>
      <c r="E288" s="260"/>
      <c r="F288" s="262" t="s">
        <v>403</v>
      </c>
      <c r="G288" s="260"/>
      <c r="H288" s="263">
        <v>41.624000000000002</v>
      </c>
      <c r="I288" s="264"/>
      <c r="J288" s="260"/>
      <c r="K288" s="260"/>
      <c r="L288" s="265"/>
      <c r="M288" s="266"/>
      <c r="N288" s="267"/>
      <c r="O288" s="267"/>
      <c r="P288" s="267"/>
      <c r="Q288" s="267"/>
      <c r="R288" s="267"/>
      <c r="S288" s="267"/>
      <c r="T288" s="268"/>
      <c r="AT288" s="269" t="s">
        <v>149</v>
      </c>
      <c r="AU288" s="269" t="s">
        <v>84</v>
      </c>
      <c r="AV288" s="13" t="s">
        <v>84</v>
      </c>
      <c r="AW288" s="13" t="s">
        <v>6</v>
      </c>
      <c r="AX288" s="13" t="s">
        <v>76</v>
      </c>
      <c r="AY288" s="269" t="s">
        <v>139</v>
      </c>
    </row>
    <row r="289" s="1" customFormat="1" ht="22.8" customHeight="1">
      <c r="B289" s="47"/>
      <c r="C289" s="236" t="s">
        <v>404</v>
      </c>
      <c r="D289" s="236" t="s">
        <v>142</v>
      </c>
      <c r="E289" s="237" t="s">
        <v>405</v>
      </c>
      <c r="F289" s="238" t="s">
        <v>406</v>
      </c>
      <c r="G289" s="239" t="s">
        <v>157</v>
      </c>
      <c r="H289" s="240">
        <v>37.840000000000003</v>
      </c>
      <c r="I289" s="241"/>
      <c r="J289" s="242">
        <f>ROUND(I289*H289,2)</f>
        <v>0</v>
      </c>
      <c r="K289" s="238" t="s">
        <v>146</v>
      </c>
      <c r="L289" s="73"/>
      <c r="M289" s="243" t="s">
        <v>21</v>
      </c>
      <c r="N289" s="244" t="s">
        <v>44</v>
      </c>
      <c r="O289" s="48"/>
      <c r="P289" s="245">
        <f>O289*H289</f>
        <v>0</v>
      </c>
      <c r="Q289" s="245">
        <v>0</v>
      </c>
      <c r="R289" s="245">
        <f>Q289*H289</f>
        <v>0</v>
      </c>
      <c r="S289" s="245">
        <v>0</v>
      </c>
      <c r="T289" s="246">
        <f>S289*H289</f>
        <v>0</v>
      </c>
      <c r="AR289" s="25" t="s">
        <v>239</v>
      </c>
      <c r="AT289" s="25" t="s">
        <v>142</v>
      </c>
      <c r="AU289" s="25" t="s">
        <v>84</v>
      </c>
      <c r="AY289" s="25" t="s">
        <v>139</v>
      </c>
      <c r="BE289" s="247">
        <f>IF(N289="základní",J289,0)</f>
        <v>0</v>
      </c>
      <c r="BF289" s="247">
        <f>IF(N289="snížená",J289,0)</f>
        <v>0</v>
      </c>
      <c r="BG289" s="247">
        <f>IF(N289="zákl. přenesená",J289,0)</f>
        <v>0</v>
      </c>
      <c r="BH289" s="247">
        <f>IF(N289="sníž. přenesená",J289,0)</f>
        <v>0</v>
      </c>
      <c r="BI289" s="247">
        <f>IF(N289="nulová",J289,0)</f>
        <v>0</v>
      </c>
      <c r="BJ289" s="25" t="s">
        <v>84</v>
      </c>
      <c r="BK289" s="247">
        <f>ROUND(I289*H289,2)</f>
        <v>0</v>
      </c>
      <c r="BL289" s="25" t="s">
        <v>239</v>
      </c>
      <c r="BM289" s="25" t="s">
        <v>407</v>
      </c>
    </row>
    <row r="290" s="1" customFormat="1" ht="14.4" customHeight="1">
      <c r="B290" s="47"/>
      <c r="C290" s="236" t="s">
        <v>408</v>
      </c>
      <c r="D290" s="236" t="s">
        <v>142</v>
      </c>
      <c r="E290" s="237" t="s">
        <v>409</v>
      </c>
      <c r="F290" s="238" t="s">
        <v>410</v>
      </c>
      <c r="G290" s="239" t="s">
        <v>157</v>
      </c>
      <c r="H290" s="240">
        <v>37.840000000000003</v>
      </c>
      <c r="I290" s="241"/>
      <c r="J290" s="242">
        <f>ROUND(I290*H290,2)</f>
        <v>0</v>
      </c>
      <c r="K290" s="238" t="s">
        <v>146</v>
      </c>
      <c r="L290" s="73"/>
      <c r="M290" s="243" t="s">
        <v>21</v>
      </c>
      <c r="N290" s="244" t="s">
        <v>44</v>
      </c>
      <c r="O290" s="48"/>
      <c r="P290" s="245">
        <f>O290*H290</f>
        <v>0</v>
      </c>
      <c r="Q290" s="245">
        <v>0.00029999999999999997</v>
      </c>
      <c r="R290" s="245">
        <f>Q290*H290</f>
        <v>0.011351999999999999</v>
      </c>
      <c r="S290" s="245">
        <v>0</v>
      </c>
      <c r="T290" s="246">
        <f>S290*H290</f>
        <v>0</v>
      </c>
      <c r="AR290" s="25" t="s">
        <v>239</v>
      </c>
      <c r="AT290" s="25" t="s">
        <v>142</v>
      </c>
      <c r="AU290" s="25" t="s">
        <v>84</v>
      </c>
      <c r="AY290" s="25" t="s">
        <v>139</v>
      </c>
      <c r="BE290" s="247">
        <f>IF(N290="základní",J290,0)</f>
        <v>0</v>
      </c>
      <c r="BF290" s="247">
        <f>IF(N290="snížená",J290,0)</f>
        <v>0</v>
      </c>
      <c r="BG290" s="247">
        <f>IF(N290="zákl. přenesená",J290,0)</f>
        <v>0</v>
      </c>
      <c r="BH290" s="247">
        <f>IF(N290="sníž. přenesená",J290,0)</f>
        <v>0</v>
      </c>
      <c r="BI290" s="247">
        <f>IF(N290="nulová",J290,0)</f>
        <v>0</v>
      </c>
      <c r="BJ290" s="25" t="s">
        <v>84</v>
      </c>
      <c r="BK290" s="247">
        <f>ROUND(I290*H290,2)</f>
        <v>0</v>
      </c>
      <c r="BL290" s="25" t="s">
        <v>239</v>
      </c>
      <c r="BM290" s="25" t="s">
        <v>411</v>
      </c>
    </row>
    <row r="291" s="1" customFormat="1">
      <c r="B291" s="47"/>
      <c r="C291" s="75"/>
      <c r="D291" s="250" t="s">
        <v>180</v>
      </c>
      <c r="E291" s="75"/>
      <c r="F291" s="270" t="s">
        <v>412</v>
      </c>
      <c r="G291" s="75"/>
      <c r="H291" s="75"/>
      <c r="I291" s="204"/>
      <c r="J291" s="75"/>
      <c r="K291" s="75"/>
      <c r="L291" s="73"/>
      <c r="M291" s="271"/>
      <c r="N291" s="48"/>
      <c r="O291" s="48"/>
      <c r="P291" s="48"/>
      <c r="Q291" s="48"/>
      <c r="R291" s="48"/>
      <c r="S291" s="48"/>
      <c r="T291" s="96"/>
      <c r="AT291" s="25" t="s">
        <v>180</v>
      </c>
      <c r="AU291" s="25" t="s">
        <v>84</v>
      </c>
    </row>
    <row r="292" s="12" customFormat="1">
      <c r="B292" s="248"/>
      <c r="C292" s="249"/>
      <c r="D292" s="250" t="s">
        <v>149</v>
      </c>
      <c r="E292" s="251" t="s">
        <v>21</v>
      </c>
      <c r="F292" s="252" t="s">
        <v>356</v>
      </c>
      <c r="G292" s="249"/>
      <c r="H292" s="251" t="s">
        <v>21</v>
      </c>
      <c r="I292" s="253"/>
      <c r="J292" s="249"/>
      <c r="K292" s="249"/>
      <c r="L292" s="254"/>
      <c r="M292" s="255"/>
      <c r="N292" s="256"/>
      <c r="O292" s="256"/>
      <c r="P292" s="256"/>
      <c r="Q292" s="256"/>
      <c r="R292" s="256"/>
      <c r="S292" s="256"/>
      <c r="T292" s="257"/>
      <c r="AT292" s="258" t="s">
        <v>149</v>
      </c>
      <c r="AU292" s="258" t="s">
        <v>84</v>
      </c>
      <c r="AV292" s="12" t="s">
        <v>76</v>
      </c>
      <c r="AW292" s="12" t="s">
        <v>35</v>
      </c>
      <c r="AX292" s="12" t="s">
        <v>72</v>
      </c>
      <c r="AY292" s="258" t="s">
        <v>139</v>
      </c>
    </row>
    <row r="293" s="13" customFormat="1">
      <c r="B293" s="259"/>
      <c r="C293" s="260"/>
      <c r="D293" s="250" t="s">
        <v>149</v>
      </c>
      <c r="E293" s="261" t="s">
        <v>21</v>
      </c>
      <c r="F293" s="262" t="s">
        <v>184</v>
      </c>
      <c r="G293" s="260"/>
      <c r="H293" s="263">
        <v>37.840000000000003</v>
      </c>
      <c r="I293" s="264"/>
      <c r="J293" s="260"/>
      <c r="K293" s="260"/>
      <c r="L293" s="265"/>
      <c r="M293" s="266"/>
      <c r="N293" s="267"/>
      <c r="O293" s="267"/>
      <c r="P293" s="267"/>
      <c r="Q293" s="267"/>
      <c r="R293" s="267"/>
      <c r="S293" s="267"/>
      <c r="T293" s="268"/>
      <c r="AT293" s="269" t="s">
        <v>149</v>
      </c>
      <c r="AU293" s="269" t="s">
        <v>84</v>
      </c>
      <c r="AV293" s="13" t="s">
        <v>84</v>
      </c>
      <c r="AW293" s="13" t="s">
        <v>35</v>
      </c>
      <c r="AX293" s="13" t="s">
        <v>76</v>
      </c>
      <c r="AY293" s="269" t="s">
        <v>139</v>
      </c>
    </row>
    <row r="294" s="1" customFormat="1" ht="14.4" customHeight="1">
      <c r="B294" s="47"/>
      <c r="C294" s="236" t="s">
        <v>413</v>
      </c>
      <c r="D294" s="236" t="s">
        <v>142</v>
      </c>
      <c r="E294" s="237" t="s">
        <v>414</v>
      </c>
      <c r="F294" s="238" t="s">
        <v>415</v>
      </c>
      <c r="G294" s="239" t="s">
        <v>145</v>
      </c>
      <c r="H294" s="240">
        <v>60</v>
      </c>
      <c r="I294" s="241"/>
      <c r="J294" s="242">
        <f>ROUND(I294*H294,2)</f>
        <v>0</v>
      </c>
      <c r="K294" s="238" t="s">
        <v>146</v>
      </c>
      <c r="L294" s="73"/>
      <c r="M294" s="243" t="s">
        <v>21</v>
      </c>
      <c r="N294" s="244" t="s">
        <v>44</v>
      </c>
      <c r="O294" s="48"/>
      <c r="P294" s="245">
        <f>O294*H294</f>
        <v>0</v>
      </c>
      <c r="Q294" s="245">
        <v>0</v>
      </c>
      <c r="R294" s="245">
        <f>Q294*H294</f>
        <v>0</v>
      </c>
      <c r="S294" s="245">
        <v>0</v>
      </c>
      <c r="T294" s="246">
        <f>S294*H294</f>
        <v>0</v>
      </c>
      <c r="AR294" s="25" t="s">
        <v>239</v>
      </c>
      <c r="AT294" s="25" t="s">
        <v>142</v>
      </c>
      <c r="AU294" s="25" t="s">
        <v>84</v>
      </c>
      <c r="AY294" s="25" t="s">
        <v>139</v>
      </c>
      <c r="BE294" s="247">
        <f>IF(N294="základní",J294,0)</f>
        <v>0</v>
      </c>
      <c r="BF294" s="247">
        <f>IF(N294="snížená",J294,0)</f>
        <v>0</v>
      </c>
      <c r="BG294" s="247">
        <f>IF(N294="zákl. přenesená",J294,0)</f>
        <v>0</v>
      </c>
      <c r="BH294" s="247">
        <f>IF(N294="sníž. přenesená",J294,0)</f>
        <v>0</v>
      </c>
      <c r="BI294" s="247">
        <f>IF(N294="nulová",J294,0)</f>
        <v>0</v>
      </c>
      <c r="BJ294" s="25" t="s">
        <v>84</v>
      </c>
      <c r="BK294" s="247">
        <f>ROUND(I294*H294,2)</f>
        <v>0</v>
      </c>
      <c r="BL294" s="25" t="s">
        <v>239</v>
      </c>
      <c r="BM294" s="25" t="s">
        <v>416</v>
      </c>
    </row>
    <row r="295" s="1" customFormat="1">
      <c r="B295" s="47"/>
      <c r="C295" s="75"/>
      <c r="D295" s="250" t="s">
        <v>180</v>
      </c>
      <c r="E295" s="75"/>
      <c r="F295" s="270" t="s">
        <v>412</v>
      </c>
      <c r="G295" s="75"/>
      <c r="H295" s="75"/>
      <c r="I295" s="204"/>
      <c r="J295" s="75"/>
      <c r="K295" s="75"/>
      <c r="L295" s="73"/>
      <c r="M295" s="271"/>
      <c r="N295" s="48"/>
      <c r="O295" s="48"/>
      <c r="P295" s="48"/>
      <c r="Q295" s="48"/>
      <c r="R295" s="48"/>
      <c r="S295" s="48"/>
      <c r="T295" s="96"/>
      <c r="AT295" s="25" t="s">
        <v>180</v>
      </c>
      <c r="AU295" s="25" t="s">
        <v>84</v>
      </c>
    </row>
    <row r="296" s="1" customFormat="1" ht="22.8" customHeight="1">
      <c r="B296" s="47"/>
      <c r="C296" s="236" t="s">
        <v>417</v>
      </c>
      <c r="D296" s="236" t="s">
        <v>142</v>
      </c>
      <c r="E296" s="237" t="s">
        <v>418</v>
      </c>
      <c r="F296" s="238" t="s">
        <v>419</v>
      </c>
      <c r="G296" s="239" t="s">
        <v>157</v>
      </c>
      <c r="H296" s="240">
        <v>37.840000000000003</v>
      </c>
      <c r="I296" s="241"/>
      <c r="J296" s="242">
        <f>ROUND(I296*H296,2)</f>
        <v>0</v>
      </c>
      <c r="K296" s="238" t="s">
        <v>146</v>
      </c>
      <c r="L296" s="73"/>
      <c r="M296" s="243" t="s">
        <v>21</v>
      </c>
      <c r="N296" s="244" t="s">
        <v>44</v>
      </c>
      <c r="O296" s="48"/>
      <c r="P296" s="245">
        <f>O296*H296</f>
        <v>0</v>
      </c>
      <c r="Q296" s="245">
        <v>0.0077000000000000002</v>
      </c>
      <c r="R296" s="245">
        <f>Q296*H296</f>
        <v>0.29136800000000002</v>
      </c>
      <c r="S296" s="245">
        <v>0</v>
      </c>
      <c r="T296" s="246">
        <f>S296*H296</f>
        <v>0</v>
      </c>
      <c r="AR296" s="25" t="s">
        <v>239</v>
      </c>
      <c r="AT296" s="25" t="s">
        <v>142</v>
      </c>
      <c r="AU296" s="25" t="s">
        <v>84</v>
      </c>
      <c r="AY296" s="25" t="s">
        <v>139</v>
      </c>
      <c r="BE296" s="247">
        <f>IF(N296="základní",J296,0)</f>
        <v>0</v>
      </c>
      <c r="BF296" s="247">
        <f>IF(N296="snížená",J296,0)</f>
        <v>0</v>
      </c>
      <c r="BG296" s="247">
        <f>IF(N296="zákl. přenesená",J296,0)</f>
        <v>0</v>
      </c>
      <c r="BH296" s="247">
        <f>IF(N296="sníž. přenesená",J296,0)</f>
        <v>0</v>
      </c>
      <c r="BI296" s="247">
        <f>IF(N296="nulová",J296,0)</f>
        <v>0</v>
      </c>
      <c r="BJ296" s="25" t="s">
        <v>84</v>
      </c>
      <c r="BK296" s="247">
        <f>ROUND(I296*H296,2)</f>
        <v>0</v>
      </c>
      <c r="BL296" s="25" t="s">
        <v>239</v>
      </c>
      <c r="BM296" s="25" t="s">
        <v>420</v>
      </c>
    </row>
    <row r="297" s="1" customFormat="1">
      <c r="B297" s="47"/>
      <c r="C297" s="75"/>
      <c r="D297" s="250" t="s">
        <v>180</v>
      </c>
      <c r="E297" s="75"/>
      <c r="F297" s="270" t="s">
        <v>421</v>
      </c>
      <c r="G297" s="75"/>
      <c r="H297" s="75"/>
      <c r="I297" s="204"/>
      <c r="J297" s="75"/>
      <c r="K297" s="75"/>
      <c r="L297" s="73"/>
      <c r="M297" s="271"/>
      <c r="N297" s="48"/>
      <c r="O297" s="48"/>
      <c r="P297" s="48"/>
      <c r="Q297" s="48"/>
      <c r="R297" s="48"/>
      <c r="S297" s="48"/>
      <c r="T297" s="96"/>
      <c r="AT297" s="25" t="s">
        <v>180</v>
      </c>
      <c r="AU297" s="25" t="s">
        <v>84</v>
      </c>
    </row>
    <row r="298" s="12" customFormat="1">
      <c r="B298" s="248"/>
      <c r="C298" s="249"/>
      <c r="D298" s="250" t="s">
        <v>149</v>
      </c>
      <c r="E298" s="251" t="s">
        <v>21</v>
      </c>
      <c r="F298" s="252" t="s">
        <v>356</v>
      </c>
      <c r="G298" s="249"/>
      <c r="H298" s="251" t="s">
        <v>21</v>
      </c>
      <c r="I298" s="253"/>
      <c r="J298" s="249"/>
      <c r="K298" s="249"/>
      <c r="L298" s="254"/>
      <c r="M298" s="255"/>
      <c r="N298" s="256"/>
      <c r="O298" s="256"/>
      <c r="P298" s="256"/>
      <c r="Q298" s="256"/>
      <c r="R298" s="256"/>
      <c r="S298" s="256"/>
      <c r="T298" s="257"/>
      <c r="AT298" s="258" t="s">
        <v>149</v>
      </c>
      <c r="AU298" s="258" t="s">
        <v>84</v>
      </c>
      <c r="AV298" s="12" t="s">
        <v>76</v>
      </c>
      <c r="AW298" s="12" t="s">
        <v>35</v>
      </c>
      <c r="AX298" s="12" t="s">
        <v>72</v>
      </c>
      <c r="AY298" s="258" t="s">
        <v>139</v>
      </c>
    </row>
    <row r="299" s="13" customFormat="1">
      <c r="B299" s="259"/>
      <c r="C299" s="260"/>
      <c r="D299" s="250" t="s">
        <v>149</v>
      </c>
      <c r="E299" s="261" t="s">
        <v>21</v>
      </c>
      <c r="F299" s="262" t="s">
        <v>184</v>
      </c>
      <c r="G299" s="260"/>
      <c r="H299" s="263">
        <v>37.840000000000003</v>
      </c>
      <c r="I299" s="264"/>
      <c r="J299" s="260"/>
      <c r="K299" s="260"/>
      <c r="L299" s="265"/>
      <c r="M299" s="266"/>
      <c r="N299" s="267"/>
      <c r="O299" s="267"/>
      <c r="P299" s="267"/>
      <c r="Q299" s="267"/>
      <c r="R299" s="267"/>
      <c r="S299" s="267"/>
      <c r="T299" s="268"/>
      <c r="AT299" s="269" t="s">
        <v>149</v>
      </c>
      <c r="AU299" s="269" t="s">
        <v>84</v>
      </c>
      <c r="AV299" s="13" t="s">
        <v>84</v>
      </c>
      <c r="AW299" s="13" t="s">
        <v>35</v>
      </c>
      <c r="AX299" s="13" t="s">
        <v>76</v>
      </c>
      <c r="AY299" s="269" t="s">
        <v>139</v>
      </c>
    </row>
    <row r="300" s="1" customFormat="1" ht="34.2" customHeight="1">
      <c r="B300" s="47"/>
      <c r="C300" s="236" t="s">
        <v>422</v>
      </c>
      <c r="D300" s="236" t="s">
        <v>142</v>
      </c>
      <c r="E300" s="237" t="s">
        <v>423</v>
      </c>
      <c r="F300" s="238" t="s">
        <v>424</v>
      </c>
      <c r="G300" s="239" t="s">
        <v>157</v>
      </c>
      <c r="H300" s="240">
        <v>75.680000000000007</v>
      </c>
      <c r="I300" s="241"/>
      <c r="J300" s="242">
        <f>ROUND(I300*H300,2)</f>
        <v>0</v>
      </c>
      <c r="K300" s="238" t="s">
        <v>146</v>
      </c>
      <c r="L300" s="73"/>
      <c r="M300" s="243" t="s">
        <v>21</v>
      </c>
      <c r="N300" s="244" t="s">
        <v>44</v>
      </c>
      <c r="O300" s="48"/>
      <c r="P300" s="245">
        <f>O300*H300</f>
        <v>0</v>
      </c>
      <c r="Q300" s="245">
        <v>0.0019300000000000001</v>
      </c>
      <c r="R300" s="245">
        <f>Q300*H300</f>
        <v>0.14606240000000001</v>
      </c>
      <c r="S300" s="245">
        <v>0</v>
      </c>
      <c r="T300" s="246">
        <f>S300*H300</f>
        <v>0</v>
      </c>
      <c r="AR300" s="25" t="s">
        <v>239</v>
      </c>
      <c r="AT300" s="25" t="s">
        <v>142</v>
      </c>
      <c r="AU300" s="25" t="s">
        <v>84</v>
      </c>
      <c r="AY300" s="25" t="s">
        <v>139</v>
      </c>
      <c r="BE300" s="247">
        <f>IF(N300="základní",J300,0)</f>
        <v>0</v>
      </c>
      <c r="BF300" s="247">
        <f>IF(N300="snížená",J300,0)</f>
        <v>0</v>
      </c>
      <c r="BG300" s="247">
        <f>IF(N300="zákl. přenesená",J300,0)</f>
        <v>0</v>
      </c>
      <c r="BH300" s="247">
        <f>IF(N300="sníž. přenesená",J300,0)</f>
        <v>0</v>
      </c>
      <c r="BI300" s="247">
        <f>IF(N300="nulová",J300,0)</f>
        <v>0</v>
      </c>
      <c r="BJ300" s="25" t="s">
        <v>84</v>
      </c>
      <c r="BK300" s="247">
        <f>ROUND(I300*H300,2)</f>
        <v>0</v>
      </c>
      <c r="BL300" s="25" t="s">
        <v>239</v>
      </c>
      <c r="BM300" s="25" t="s">
        <v>425</v>
      </c>
    </row>
    <row r="301" s="1" customFormat="1">
      <c r="B301" s="47"/>
      <c r="C301" s="75"/>
      <c r="D301" s="250" t="s">
        <v>180</v>
      </c>
      <c r="E301" s="75"/>
      <c r="F301" s="270" t="s">
        <v>421</v>
      </c>
      <c r="G301" s="75"/>
      <c r="H301" s="75"/>
      <c r="I301" s="204"/>
      <c r="J301" s="75"/>
      <c r="K301" s="75"/>
      <c r="L301" s="73"/>
      <c r="M301" s="271"/>
      <c r="N301" s="48"/>
      <c r="O301" s="48"/>
      <c r="P301" s="48"/>
      <c r="Q301" s="48"/>
      <c r="R301" s="48"/>
      <c r="S301" s="48"/>
      <c r="T301" s="96"/>
      <c r="AT301" s="25" t="s">
        <v>180</v>
      </c>
      <c r="AU301" s="25" t="s">
        <v>84</v>
      </c>
    </row>
    <row r="302" s="12" customFormat="1">
      <c r="B302" s="248"/>
      <c r="C302" s="249"/>
      <c r="D302" s="250" t="s">
        <v>149</v>
      </c>
      <c r="E302" s="251" t="s">
        <v>21</v>
      </c>
      <c r="F302" s="252" t="s">
        <v>356</v>
      </c>
      <c r="G302" s="249"/>
      <c r="H302" s="251" t="s">
        <v>21</v>
      </c>
      <c r="I302" s="253"/>
      <c r="J302" s="249"/>
      <c r="K302" s="249"/>
      <c r="L302" s="254"/>
      <c r="M302" s="255"/>
      <c r="N302" s="256"/>
      <c r="O302" s="256"/>
      <c r="P302" s="256"/>
      <c r="Q302" s="256"/>
      <c r="R302" s="256"/>
      <c r="S302" s="256"/>
      <c r="T302" s="257"/>
      <c r="AT302" s="258" t="s">
        <v>149</v>
      </c>
      <c r="AU302" s="258" t="s">
        <v>84</v>
      </c>
      <c r="AV302" s="12" t="s">
        <v>76</v>
      </c>
      <c r="AW302" s="12" t="s">
        <v>35</v>
      </c>
      <c r="AX302" s="12" t="s">
        <v>72</v>
      </c>
      <c r="AY302" s="258" t="s">
        <v>139</v>
      </c>
    </row>
    <row r="303" s="13" customFormat="1">
      <c r="B303" s="259"/>
      <c r="C303" s="260"/>
      <c r="D303" s="250" t="s">
        <v>149</v>
      </c>
      <c r="E303" s="261" t="s">
        <v>21</v>
      </c>
      <c r="F303" s="262" t="s">
        <v>426</v>
      </c>
      <c r="G303" s="260"/>
      <c r="H303" s="263">
        <v>75.680000000000007</v>
      </c>
      <c r="I303" s="264"/>
      <c r="J303" s="260"/>
      <c r="K303" s="260"/>
      <c r="L303" s="265"/>
      <c r="M303" s="266"/>
      <c r="N303" s="267"/>
      <c r="O303" s="267"/>
      <c r="P303" s="267"/>
      <c r="Q303" s="267"/>
      <c r="R303" s="267"/>
      <c r="S303" s="267"/>
      <c r="T303" s="268"/>
      <c r="AT303" s="269" t="s">
        <v>149</v>
      </c>
      <c r="AU303" s="269" t="s">
        <v>84</v>
      </c>
      <c r="AV303" s="13" t="s">
        <v>84</v>
      </c>
      <c r="AW303" s="13" t="s">
        <v>35</v>
      </c>
      <c r="AX303" s="13" t="s">
        <v>76</v>
      </c>
      <c r="AY303" s="269" t="s">
        <v>139</v>
      </c>
    </row>
    <row r="304" s="1" customFormat="1" ht="34.2" customHeight="1">
      <c r="B304" s="47"/>
      <c r="C304" s="236" t="s">
        <v>427</v>
      </c>
      <c r="D304" s="236" t="s">
        <v>142</v>
      </c>
      <c r="E304" s="237" t="s">
        <v>428</v>
      </c>
      <c r="F304" s="238" t="s">
        <v>429</v>
      </c>
      <c r="G304" s="239" t="s">
        <v>323</v>
      </c>
      <c r="H304" s="240">
        <v>1.3460000000000001</v>
      </c>
      <c r="I304" s="241"/>
      <c r="J304" s="242">
        <f>ROUND(I304*H304,2)</f>
        <v>0</v>
      </c>
      <c r="K304" s="238" t="s">
        <v>146</v>
      </c>
      <c r="L304" s="73"/>
      <c r="M304" s="243" t="s">
        <v>21</v>
      </c>
      <c r="N304" s="244" t="s">
        <v>44</v>
      </c>
      <c r="O304" s="48"/>
      <c r="P304" s="245">
        <f>O304*H304</f>
        <v>0</v>
      </c>
      <c r="Q304" s="245">
        <v>0</v>
      </c>
      <c r="R304" s="245">
        <f>Q304*H304</f>
        <v>0</v>
      </c>
      <c r="S304" s="245">
        <v>0</v>
      </c>
      <c r="T304" s="246">
        <f>S304*H304</f>
        <v>0</v>
      </c>
      <c r="AR304" s="25" t="s">
        <v>239</v>
      </c>
      <c r="AT304" s="25" t="s">
        <v>142</v>
      </c>
      <c r="AU304" s="25" t="s">
        <v>84</v>
      </c>
      <c r="AY304" s="25" t="s">
        <v>139</v>
      </c>
      <c r="BE304" s="247">
        <f>IF(N304="základní",J304,0)</f>
        <v>0</v>
      </c>
      <c r="BF304" s="247">
        <f>IF(N304="snížená",J304,0)</f>
        <v>0</v>
      </c>
      <c r="BG304" s="247">
        <f>IF(N304="zákl. přenesená",J304,0)</f>
        <v>0</v>
      </c>
      <c r="BH304" s="247">
        <f>IF(N304="sníž. přenesená",J304,0)</f>
        <v>0</v>
      </c>
      <c r="BI304" s="247">
        <f>IF(N304="nulová",J304,0)</f>
        <v>0</v>
      </c>
      <c r="BJ304" s="25" t="s">
        <v>84</v>
      </c>
      <c r="BK304" s="247">
        <f>ROUND(I304*H304,2)</f>
        <v>0</v>
      </c>
      <c r="BL304" s="25" t="s">
        <v>239</v>
      </c>
      <c r="BM304" s="25" t="s">
        <v>430</v>
      </c>
    </row>
    <row r="305" s="1" customFormat="1">
      <c r="B305" s="47"/>
      <c r="C305" s="75"/>
      <c r="D305" s="250" t="s">
        <v>180</v>
      </c>
      <c r="E305" s="75"/>
      <c r="F305" s="270" t="s">
        <v>368</v>
      </c>
      <c r="G305" s="75"/>
      <c r="H305" s="75"/>
      <c r="I305" s="204"/>
      <c r="J305" s="75"/>
      <c r="K305" s="75"/>
      <c r="L305" s="73"/>
      <c r="M305" s="271"/>
      <c r="N305" s="48"/>
      <c r="O305" s="48"/>
      <c r="P305" s="48"/>
      <c r="Q305" s="48"/>
      <c r="R305" s="48"/>
      <c r="S305" s="48"/>
      <c r="T305" s="96"/>
      <c r="AT305" s="25" t="s">
        <v>180</v>
      </c>
      <c r="AU305" s="25" t="s">
        <v>84</v>
      </c>
    </row>
    <row r="306" s="1" customFormat="1" ht="34.2" customHeight="1">
      <c r="B306" s="47"/>
      <c r="C306" s="236" t="s">
        <v>431</v>
      </c>
      <c r="D306" s="236" t="s">
        <v>142</v>
      </c>
      <c r="E306" s="237" t="s">
        <v>432</v>
      </c>
      <c r="F306" s="238" t="s">
        <v>433</v>
      </c>
      <c r="G306" s="239" t="s">
        <v>323</v>
      </c>
      <c r="H306" s="240">
        <v>1.3460000000000001</v>
      </c>
      <c r="I306" s="241"/>
      <c r="J306" s="242">
        <f>ROUND(I306*H306,2)</f>
        <v>0</v>
      </c>
      <c r="K306" s="238" t="s">
        <v>146</v>
      </c>
      <c r="L306" s="73"/>
      <c r="M306" s="243" t="s">
        <v>21</v>
      </c>
      <c r="N306" s="244" t="s">
        <v>44</v>
      </c>
      <c r="O306" s="48"/>
      <c r="P306" s="245">
        <f>O306*H306</f>
        <v>0</v>
      </c>
      <c r="Q306" s="245">
        <v>0</v>
      </c>
      <c r="R306" s="245">
        <f>Q306*H306</f>
        <v>0</v>
      </c>
      <c r="S306" s="245">
        <v>0</v>
      </c>
      <c r="T306" s="246">
        <f>S306*H306</f>
        <v>0</v>
      </c>
      <c r="AR306" s="25" t="s">
        <v>239</v>
      </c>
      <c r="AT306" s="25" t="s">
        <v>142</v>
      </c>
      <c r="AU306" s="25" t="s">
        <v>84</v>
      </c>
      <c r="AY306" s="25" t="s">
        <v>139</v>
      </c>
      <c r="BE306" s="247">
        <f>IF(N306="základní",J306,0)</f>
        <v>0</v>
      </c>
      <c r="BF306" s="247">
        <f>IF(N306="snížená",J306,0)</f>
        <v>0</v>
      </c>
      <c r="BG306" s="247">
        <f>IF(N306="zákl. přenesená",J306,0)</f>
        <v>0</v>
      </c>
      <c r="BH306" s="247">
        <f>IF(N306="sníž. přenesená",J306,0)</f>
        <v>0</v>
      </c>
      <c r="BI306" s="247">
        <f>IF(N306="nulová",J306,0)</f>
        <v>0</v>
      </c>
      <c r="BJ306" s="25" t="s">
        <v>84</v>
      </c>
      <c r="BK306" s="247">
        <f>ROUND(I306*H306,2)</f>
        <v>0</v>
      </c>
      <c r="BL306" s="25" t="s">
        <v>239</v>
      </c>
      <c r="BM306" s="25" t="s">
        <v>434</v>
      </c>
    </row>
    <row r="307" s="1" customFormat="1">
      <c r="B307" s="47"/>
      <c r="C307" s="75"/>
      <c r="D307" s="250" t="s">
        <v>180</v>
      </c>
      <c r="E307" s="75"/>
      <c r="F307" s="270" t="s">
        <v>368</v>
      </c>
      <c r="G307" s="75"/>
      <c r="H307" s="75"/>
      <c r="I307" s="204"/>
      <c r="J307" s="75"/>
      <c r="K307" s="75"/>
      <c r="L307" s="73"/>
      <c r="M307" s="271"/>
      <c r="N307" s="48"/>
      <c r="O307" s="48"/>
      <c r="P307" s="48"/>
      <c r="Q307" s="48"/>
      <c r="R307" s="48"/>
      <c r="S307" s="48"/>
      <c r="T307" s="96"/>
      <c r="AT307" s="25" t="s">
        <v>180</v>
      </c>
      <c r="AU307" s="25" t="s">
        <v>84</v>
      </c>
    </row>
    <row r="308" s="11" customFormat="1" ht="29.88" customHeight="1">
      <c r="B308" s="220"/>
      <c r="C308" s="221"/>
      <c r="D308" s="222" t="s">
        <v>71</v>
      </c>
      <c r="E308" s="234" t="s">
        <v>435</v>
      </c>
      <c r="F308" s="234" t="s">
        <v>436</v>
      </c>
      <c r="G308" s="221"/>
      <c r="H308" s="221"/>
      <c r="I308" s="224"/>
      <c r="J308" s="235">
        <f>BK308</f>
        <v>0</v>
      </c>
      <c r="K308" s="221"/>
      <c r="L308" s="226"/>
      <c r="M308" s="227"/>
      <c r="N308" s="228"/>
      <c r="O308" s="228"/>
      <c r="P308" s="229">
        <f>SUM(P309:P314)</f>
        <v>0</v>
      </c>
      <c r="Q308" s="228"/>
      <c r="R308" s="229">
        <f>SUM(R309:R314)</f>
        <v>0</v>
      </c>
      <c r="S308" s="228"/>
      <c r="T308" s="230">
        <f>SUM(T309:T314)</f>
        <v>0</v>
      </c>
      <c r="AR308" s="231" t="s">
        <v>84</v>
      </c>
      <c r="AT308" s="232" t="s">
        <v>71</v>
      </c>
      <c r="AU308" s="232" t="s">
        <v>76</v>
      </c>
      <c r="AY308" s="231" t="s">
        <v>139</v>
      </c>
      <c r="BK308" s="233">
        <f>SUM(BK309:BK314)</f>
        <v>0</v>
      </c>
    </row>
    <row r="309" s="1" customFormat="1" ht="22.8" customHeight="1">
      <c r="B309" s="47"/>
      <c r="C309" s="236" t="s">
        <v>437</v>
      </c>
      <c r="D309" s="236" t="s">
        <v>142</v>
      </c>
      <c r="E309" s="237" t="s">
        <v>438</v>
      </c>
      <c r="F309" s="238" t="s">
        <v>439</v>
      </c>
      <c r="G309" s="239" t="s">
        <v>157</v>
      </c>
      <c r="H309" s="240">
        <v>110.88</v>
      </c>
      <c r="I309" s="241"/>
      <c r="J309" s="242">
        <f>ROUND(I309*H309,2)</f>
        <v>0</v>
      </c>
      <c r="K309" s="238" t="s">
        <v>146</v>
      </c>
      <c r="L309" s="73"/>
      <c r="M309" s="243" t="s">
        <v>21</v>
      </c>
      <c r="N309" s="244" t="s">
        <v>44</v>
      </c>
      <c r="O309" s="48"/>
      <c r="P309" s="245">
        <f>O309*H309</f>
        <v>0</v>
      </c>
      <c r="Q309" s="245">
        <v>0</v>
      </c>
      <c r="R309" s="245">
        <f>Q309*H309</f>
        <v>0</v>
      </c>
      <c r="S309" s="245">
        <v>0</v>
      </c>
      <c r="T309" s="246">
        <f>S309*H309</f>
        <v>0</v>
      </c>
      <c r="AR309" s="25" t="s">
        <v>239</v>
      </c>
      <c r="AT309" s="25" t="s">
        <v>142</v>
      </c>
      <c r="AU309" s="25" t="s">
        <v>84</v>
      </c>
      <c r="AY309" s="25" t="s">
        <v>139</v>
      </c>
      <c r="BE309" s="247">
        <f>IF(N309="základní",J309,0)</f>
        <v>0</v>
      </c>
      <c r="BF309" s="247">
        <f>IF(N309="snížená",J309,0)</f>
        <v>0</v>
      </c>
      <c r="BG309" s="247">
        <f>IF(N309="zákl. přenesená",J309,0)</f>
        <v>0</v>
      </c>
      <c r="BH309" s="247">
        <f>IF(N309="sníž. přenesená",J309,0)</f>
        <v>0</v>
      </c>
      <c r="BI309" s="247">
        <f>IF(N309="nulová",J309,0)</f>
        <v>0</v>
      </c>
      <c r="BJ309" s="25" t="s">
        <v>84</v>
      </c>
      <c r="BK309" s="247">
        <f>ROUND(I309*H309,2)</f>
        <v>0</v>
      </c>
      <c r="BL309" s="25" t="s">
        <v>239</v>
      </c>
      <c r="BM309" s="25" t="s">
        <v>440</v>
      </c>
    </row>
    <row r="310" s="1" customFormat="1">
      <c r="B310" s="47"/>
      <c r="C310" s="75"/>
      <c r="D310" s="250" t="s">
        <v>180</v>
      </c>
      <c r="E310" s="75"/>
      <c r="F310" s="270" t="s">
        <v>441</v>
      </c>
      <c r="G310" s="75"/>
      <c r="H310" s="75"/>
      <c r="I310" s="204"/>
      <c r="J310" s="75"/>
      <c r="K310" s="75"/>
      <c r="L310" s="73"/>
      <c r="M310" s="271"/>
      <c r="N310" s="48"/>
      <c r="O310" s="48"/>
      <c r="P310" s="48"/>
      <c r="Q310" s="48"/>
      <c r="R310" s="48"/>
      <c r="S310" s="48"/>
      <c r="T310" s="96"/>
      <c r="AT310" s="25" t="s">
        <v>180</v>
      </c>
      <c r="AU310" s="25" t="s">
        <v>84</v>
      </c>
    </row>
    <row r="311" s="12" customFormat="1">
      <c r="B311" s="248"/>
      <c r="C311" s="249"/>
      <c r="D311" s="250" t="s">
        <v>149</v>
      </c>
      <c r="E311" s="251" t="s">
        <v>21</v>
      </c>
      <c r="F311" s="252" t="s">
        <v>150</v>
      </c>
      <c r="G311" s="249"/>
      <c r="H311" s="251" t="s">
        <v>21</v>
      </c>
      <c r="I311" s="253"/>
      <c r="J311" s="249"/>
      <c r="K311" s="249"/>
      <c r="L311" s="254"/>
      <c r="M311" s="255"/>
      <c r="N311" s="256"/>
      <c r="O311" s="256"/>
      <c r="P311" s="256"/>
      <c r="Q311" s="256"/>
      <c r="R311" s="256"/>
      <c r="S311" s="256"/>
      <c r="T311" s="257"/>
      <c r="AT311" s="258" t="s">
        <v>149</v>
      </c>
      <c r="AU311" s="258" t="s">
        <v>84</v>
      </c>
      <c r="AV311" s="12" t="s">
        <v>76</v>
      </c>
      <c r="AW311" s="12" t="s">
        <v>35</v>
      </c>
      <c r="AX311" s="12" t="s">
        <v>72</v>
      </c>
      <c r="AY311" s="258" t="s">
        <v>139</v>
      </c>
    </row>
    <row r="312" s="13" customFormat="1">
      <c r="B312" s="259"/>
      <c r="C312" s="260"/>
      <c r="D312" s="250" t="s">
        <v>149</v>
      </c>
      <c r="E312" s="261" t="s">
        <v>21</v>
      </c>
      <c r="F312" s="262" t="s">
        <v>182</v>
      </c>
      <c r="G312" s="260"/>
      <c r="H312" s="263">
        <v>56.280000000000001</v>
      </c>
      <c r="I312" s="264"/>
      <c r="J312" s="260"/>
      <c r="K312" s="260"/>
      <c r="L312" s="265"/>
      <c r="M312" s="266"/>
      <c r="N312" s="267"/>
      <c r="O312" s="267"/>
      <c r="P312" s="267"/>
      <c r="Q312" s="267"/>
      <c r="R312" s="267"/>
      <c r="S312" s="267"/>
      <c r="T312" s="268"/>
      <c r="AT312" s="269" t="s">
        <v>149</v>
      </c>
      <c r="AU312" s="269" t="s">
        <v>84</v>
      </c>
      <c r="AV312" s="13" t="s">
        <v>84</v>
      </c>
      <c r="AW312" s="13" t="s">
        <v>35</v>
      </c>
      <c r="AX312" s="13" t="s">
        <v>72</v>
      </c>
      <c r="AY312" s="269" t="s">
        <v>139</v>
      </c>
    </row>
    <row r="313" s="13" customFormat="1">
      <c r="B313" s="259"/>
      <c r="C313" s="260"/>
      <c r="D313" s="250" t="s">
        <v>149</v>
      </c>
      <c r="E313" s="261" t="s">
        <v>21</v>
      </c>
      <c r="F313" s="262" t="s">
        <v>183</v>
      </c>
      <c r="G313" s="260"/>
      <c r="H313" s="263">
        <v>54.600000000000001</v>
      </c>
      <c r="I313" s="264"/>
      <c r="J313" s="260"/>
      <c r="K313" s="260"/>
      <c r="L313" s="265"/>
      <c r="M313" s="266"/>
      <c r="N313" s="267"/>
      <c r="O313" s="267"/>
      <c r="P313" s="267"/>
      <c r="Q313" s="267"/>
      <c r="R313" s="267"/>
      <c r="S313" s="267"/>
      <c r="T313" s="268"/>
      <c r="AT313" s="269" t="s">
        <v>149</v>
      </c>
      <c r="AU313" s="269" t="s">
        <v>84</v>
      </c>
      <c r="AV313" s="13" t="s">
        <v>84</v>
      </c>
      <c r="AW313" s="13" t="s">
        <v>35</v>
      </c>
      <c r="AX313" s="13" t="s">
        <v>72</v>
      </c>
      <c r="AY313" s="269" t="s">
        <v>139</v>
      </c>
    </row>
    <row r="314" s="14" customFormat="1">
      <c r="B314" s="272"/>
      <c r="C314" s="273"/>
      <c r="D314" s="250" t="s">
        <v>149</v>
      </c>
      <c r="E314" s="274" t="s">
        <v>21</v>
      </c>
      <c r="F314" s="275" t="s">
        <v>185</v>
      </c>
      <c r="G314" s="273"/>
      <c r="H314" s="276">
        <v>110.88</v>
      </c>
      <c r="I314" s="277"/>
      <c r="J314" s="273"/>
      <c r="K314" s="273"/>
      <c r="L314" s="278"/>
      <c r="M314" s="279"/>
      <c r="N314" s="280"/>
      <c r="O314" s="280"/>
      <c r="P314" s="280"/>
      <c r="Q314" s="280"/>
      <c r="R314" s="280"/>
      <c r="S314" s="280"/>
      <c r="T314" s="281"/>
      <c r="AT314" s="282" t="s">
        <v>149</v>
      </c>
      <c r="AU314" s="282" t="s">
        <v>84</v>
      </c>
      <c r="AV314" s="14" t="s">
        <v>147</v>
      </c>
      <c r="AW314" s="14" t="s">
        <v>35</v>
      </c>
      <c r="AX314" s="14" t="s">
        <v>76</v>
      </c>
      <c r="AY314" s="282" t="s">
        <v>139</v>
      </c>
    </row>
    <row r="315" s="11" customFormat="1" ht="29.88" customHeight="1">
      <c r="B315" s="220"/>
      <c r="C315" s="221"/>
      <c r="D315" s="222" t="s">
        <v>71</v>
      </c>
      <c r="E315" s="234" t="s">
        <v>442</v>
      </c>
      <c r="F315" s="234" t="s">
        <v>443</v>
      </c>
      <c r="G315" s="221"/>
      <c r="H315" s="221"/>
      <c r="I315" s="224"/>
      <c r="J315" s="235">
        <f>BK315</f>
        <v>0</v>
      </c>
      <c r="K315" s="221"/>
      <c r="L315" s="226"/>
      <c r="M315" s="227"/>
      <c r="N315" s="228"/>
      <c r="O315" s="228"/>
      <c r="P315" s="229">
        <f>SUM(P316:P352)</f>
        <v>0</v>
      </c>
      <c r="Q315" s="228"/>
      <c r="R315" s="229">
        <f>SUM(R316:R352)</f>
        <v>2.5775075999999997</v>
      </c>
      <c r="S315" s="228"/>
      <c r="T315" s="230">
        <f>SUM(T316:T352)</f>
        <v>11.454336000000001</v>
      </c>
      <c r="AR315" s="231" t="s">
        <v>84</v>
      </c>
      <c r="AT315" s="232" t="s">
        <v>71</v>
      </c>
      <c r="AU315" s="232" t="s">
        <v>76</v>
      </c>
      <c r="AY315" s="231" t="s">
        <v>139</v>
      </c>
      <c r="BK315" s="233">
        <f>SUM(BK316:BK352)</f>
        <v>0</v>
      </c>
    </row>
    <row r="316" s="1" customFormat="1" ht="14.4" customHeight="1">
      <c r="B316" s="47"/>
      <c r="C316" s="236" t="s">
        <v>444</v>
      </c>
      <c r="D316" s="236" t="s">
        <v>142</v>
      </c>
      <c r="E316" s="237" t="s">
        <v>445</v>
      </c>
      <c r="F316" s="238" t="s">
        <v>446</v>
      </c>
      <c r="G316" s="239" t="s">
        <v>157</v>
      </c>
      <c r="H316" s="240">
        <v>140.54400000000001</v>
      </c>
      <c r="I316" s="241"/>
      <c r="J316" s="242">
        <f>ROUND(I316*H316,2)</f>
        <v>0</v>
      </c>
      <c r="K316" s="238" t="s">
        <v>146</v>
      </c>
      <c r="L316" s="73"/>
      <c r="M316" s="243" t="s">
        <v>21</v>
      </c>
      <c r="N316" s="244" t="s">
        <v>44</v>
      </c>
      <c r="O316" s="48"/>
      <c r="P316" s="245">
        <f>O316*H316</f>
        <v>0</v>
      </c>
      <c r="Q316" s="245">
        <v>0</v>
      </c>
      <c r="R316" s="245">
        <f>Q316*H316</f>
        <v>0</v>
      </c>
      <c r="S316" s="245">
        <v>0.081500000000000003</v>
      </c>
      <c r="T316" s="246">
        <f>S316*H316</f>
        <v>11.454336000000001</v>
      </c>
      <c r="AR316" s="25" t="s">
        <v>239</v>
      </c>
      <c r="AT316" s="25" t="s">
        <v>142</v>
      </c>
      <c r="AU316" s="25" t="s">
        <v>84</v>
      </c>
      <c r="AY316" s="25" t="s">
        <v>139</v>
      </c>
      <c r="BE316" s="247">
        <f>IF(N316="základní",J316,0)</f>
        <v>0</v>
      </c>
      <c r="BF316" s="247">
        <f>IF(N316="snížená",J316,0)</f>
        <v>0</v>
      </c>
      <c r="BG316" s="247">
        <f>IF(N316="zákl. přenesená",J316,0)</f>
        <v>0</v>
      </c>
      <c r="BH316" s="247">
        <f>IF(N316="sníž. přenesená",J316,0)</f>
        <v>0</v>
      </c>
      <c r="BI316" s="247">
        <f>IF(N316="nulová",J316,0)</f>
        <v>0</v>
      </c>
      <c r="BJ316" s="25" t="s">
        <v>84</v>
      </c>
      <c r="BK316" s="247">
        <f>ROUND(I316*H316,2)</f>
        <v>0</v>
      </c>
      <c r="BL316" s="25" t="s">
        <v>239</v>
      </c>
      <c r="BM316" s="25" t="s">
        <v>447</v>
      </c>
    </row>
    <row r="317" s="12" customFormat="1">
      <c r="B317" s="248"/>
      <c r="C317" s="249"/>
      <c r="D317" s="250" t="s">
        <v>149</v>
      </c>
      <c r="E317" s="251" t="s">
        <v>21</v>
      </c>
      <c r="F317" s="252" t="s">
        <v>150</v>
      </c>
      <c r="G317" s="249"/>
      <c r="H317" s="251" t="s">
        <v>21</v>
      </c>
      <c r="I317" s="253"/>
      <c r="J317" s="249"/>
      <c r="K317" s="249"/>
      <c r="L317" s="254"/>
      <c r="M317" s="255"/>
      <c r="N317" s="256"/>
      <c r="O317" s="256"/>
      <c r="P317" s="256"/>
      <c r="Q317" s="256"/>
      <c r="R317" s="256"/>
      <c r="S317" s="256"/>
      <c r="T317" s="257"/>
      <c r="AT317" s="258" t="s">
        <v>149</v>
      </c>
      <c r="AU317" s="258" t="s">
        <v>84</v>
      </c>
      <c r="AV317" s="12" t="s">
        <v>76</v>
      </c>
      <c r="AW317" s="12" t="s">
        <v>35</v>
      </c>
      <c r="AX317" s="12" t="s">
        <v>72</v>
      </c>
      <c r="AY317" s="258" t="s">
        <v>139</v>
      </c>
    </row>
    <row r="318" s="13" customFormat="1">
      <c r="B318" s="259"/>
      <c r="C318" s="260"/>
      <c r="D318" s="250" t="s">
        <v>149</v>
      </c>
      <c r="E318" s="261" t="s">
        <v>21</v>
      </c>
      <c r="F318" s="262" t="s">
        <v>190</v>
      </c>
      <c r="G318" s="260"/>
      <c r="H318" s="263">
        <v>147.19999999999999</v>
      </c>
      <c r="I318" s="264"/>
      <c r="J318" s="260"/>
      <c r="K318" s="260"/>
      <c r="L318" s="265"/>
      <c r="M318" s="266"/>
      <c r="N318" s="267"/>
      <c r="O318" s="267"/>
      <c r="P318" s="267"/>
      <c r="Q318" s="267"/>
      <c r="R318" s="267"/>
      <c r="S318" s="267"/>
      <c r="T318" s="268"/>
      <c r="AT318" s="269" t="s">
        <v>149</v>
      </c>
      <c r="AU318" s="269" t="s">
        <v>84</v>
      </c>
      <c r="AV318" s="13" t="s">
        <v>84</v>
      </c>
      <c r="AW318" s="13" t="s">
        <v>35</v>
      </c>
      <c r="AX318" s="13" t="s">
        <v>72</v>
      </c>
      <c r="AY318" s="269" t="s">
        <v>139</v>
      </c>
    </row>
    <row r="319" s="13" customFormat="1">
      <c r="B319" s="259"/>
      <c r="C319" s="260"/>
      <c r="D319" s="250" t="s">
        <v>149</v>
      </c>
      <c r="E319" s="261" t="s">
        <v>21</v>
      </c>
      <c r="F319" s="262" t="s">
        <v>448</v>
      </c>
      <c r="G319" s="260"/>
      <c r="H319" s="263">
        <v>-27.199999999999999</v>
      </c>
      <c r="I319" s="264"/>
      <c r="J319" s="260"/>
      <c r="K319" s="260"/>
      <c r="L319" s="265"/>
      <c r="M319" s="266"/>
      <c r="N319" s="267"/>
      <c r="O319" s="267"/>
      <c r="P319" s="267"/>
      <c r="Q319" s="267"/>
      <c r="R319" s="267"/>
      <c r="S319" s="267"/>
      <c r="T319" s="268"/>
      <c r="AT319" s="269" t="s">
        <v>149</v>
      </c>
      <c r="AU319" s="269" t="s">
        <v>84</v>
      </c>
      <c r="AV319" s="13" t="s">
        <v>84</v>
      </c>
      <c r="AW319" s="13" t="s">
        <v>35</v>
      </c>
      <c r="AX319" s="13" t="s">
        <v>72</v>
      </c>
      <c r="AY319" s="269" t="s">
        <v>139</v>
      </c>
    </row>
    <row r="320" s="13" customFormat="1">
      <c r="B320" s="259"/>
      <c r="C320" s="260"/>
      <c r="D320" s="250" t="s">
        <v>149</v>
      </c>
      <c r="E320" s="261" t="s">
        <v>21</v>
      </c>
      <c r="F320" s="262" t="s">
        <v>191</v>
      </c>
      <c r="G320" s="260"/>
      <c r="H320" s="263">
        <v>-9.4559999999999995</v>
      </c>
      <c r="I320" s="264"/>
      <c r="J320" s="260"/>
      <c r="K320" s="260"/>
      <c r="L320" s="265"/>
      <c r="M320" s="266"/>
      <c r="N320" s="267"/>
      <c r="O320" s="267"/>
      <c r="P320" s="267"/>
      <c r="Q320" s="267"/>
      <c r="R320" s="267"/>
      <c r="S320" s="267"/>
      <c r="T320" s="268"/>
      <c r="AT320" s="269" t="s">
        <v>149</v>
      </c>
      <c r="AU320" s="269" t="s">
        <v>84</v>
      </c>
      <c r="AV320" s="13" t="s">
        <v>84</v>
      </c>
      <c r="AW320" s="13" t="s">
        <v>35</v>
      </c>
      <c r="AX320" s="13" t="s">
        <v>72</v>
      </c>
      <c r="AY320" s="269" t="s">
        <v>139</v>
      </c>
    </row>
    <row r="321" s="15" customFormat="1">
      <c r="B321" s="283"/>
      <c r="C321" s="284"/>
      <c r="D321" s="250" t="s">
        <v>149</v>
      </c>
      <c r="E321" s="285" t="s">
        <v>21</v>
      </c>
      <c r="F321" s="286" t="s">
        <v>192</v>
      </c>
      <c r="G321" s="284"/>
      <c r="H321" s="287">
        <v>110.544</v>
      </c>
      <c r="I321" s="288"/>
      <c r="J321" s="284"/>
      <c r="K321" s="284"/>
      <c r="L321" s="289"/>
      <c r="M321" s="290"/>
      <c r="N321" s="291"/>
      <c r="O321" s="291"/>
      <c r="P321" s="291"/>
      <c r="Q321" s="291"/>
      <c r="R321" s="291"/>
      <c r="S321" s="291"/>
      <c r="T321" s="292"/>
      <c r="AT321" s="293" t="s">
        <v>149</v>
      </c>
      <c r="AU321" s="293" t="s">
        <v>84</v>
      </c>
      <c r="AV321" s="15" t="s">
        <v>140</v>
      </c>
      <c r="AW321" s="15" t="s">
        <v>35</v>
      </c>
      <c r="AX321" s="15" t="s">
        <v>72</v>
      </c>
      <c r="AY321" s="293" t="s">
        <v>139</v>
      </c>
    </row>
    <row r="322" s="13" customFormat="1">
      <c r="B322" s="259"/>
      <c r="C322" s="260"/>
      <c r="D322" s="250" t="s">
        <v>149</v>
      </c>
      <c r="E322" s="261" t="s">
        <v>21</v>
      </c>
      <c r="F322" s="262" t="s">
        <v>449</v>
      </c>
      <c r="G322" s="260"/>
      <c r="H322" s="263">
        <v>30</v>
      </c>
      <c r="I322" s="264"/>
      <c r="J322" s="260"/>
      <c r="K322" s="260"/>
      <c r="L322" s="265"/>
      <c r="M322" s="266"/>
      <c r="N322" s="267"/>
      <c r="O322" s="267"/>
      <c r="P322" s="267"/>
      <c r="Q322" s="267"/>
      <c r="R322" s="267"/>
      <c r="S322" s="267"/>
      <c r="T322" s="268"/>
      <c r="AT322" s="269" t="s">
        <v>149</v>
      </c>
      <c r="AU322" s="269" t="s">
        <v>84</v>
      </c>
      <c r="AV322" s="13" t="s">
        <v>84</v>
      </c>
      <c r="AW322" s="13" t="s">
        <v>35</v>
      </c>
      <c r="AX322" s="13" t="s">
        <v>72</v>
      </c>
      <c r="AY322" s="269" t="s">
        <v>139</v>
      </c>
    </row>
    <row r="323" s="15" customFormat="1">
      <c r="B323" s="283"/>
      <c r="C323" s="284"/>
      <c r="D323" s="250" t="s">
        <v>149</v>
      </c>
      <c r="E323" s="285" t="s">
        <v>21</v>
      </c>
      <c r="F323" s="286" t="s">
        <v>192</v>
      </c>
      <c r="G323" s="284"/>
      <c r="H323" s="287">
        <v>30</v>
      </c>
      <c r="I323" s="288"/>
      <c r="J323" s="284"/>
      <c r="K323" s="284"/>
      <c r="L323" s="289"/>
      <c r="M323" s="290"/>
      <c r="N323" s="291"/>
      <c r="O323" s="291"/>
      <c r="P323" s="291"/>
      <c r="Q323" s="291"/>
      <c r="R323" s="291"/>
      <c r="S323" s="291"/>
      <c r="T323" s="292"/>
      <c r="AT323" s="293" t="s">
        <v>149</v>
      </c>
      <c r="AU323" s="293" t="s">
        <v>84</v>
      </c>
      <c r="AV323" s="15" t="s">
        <v>140</v>
      </c>
      <c r="AW323" s="15" t="s">
        <v>35</v>
      </c>
      <c r="AX323" s="15" t="s">
        <v>72</v>
      </c>
      <c r="AY323" s="293" t="s">
        <v>139</v>
      </c>
    </row>
    <row r="324" s="14" customFormat="1">
      <c r="B324" s="272"/>
      <c r="C324" s="273"/>
      <c r="D324" s="250" t="s">
        <v>149</v>
      </c>
      <c r="E324" s="274" t="s">
        <v>21</v>
      </c>
      <c r="F324" s="275" t="s">
        <v>185</v>
      </c>
      <c r="G324" s="273"/>
      <c r="H324" s="276">
        <v>140.54400000000001</v>
      </c>
      <c r="I324" s="277"/>
      <c r="J324" s="273"/>
      <c r="K324" s="273"/>
      <c r="L324" s="278"/>
      <c r="M324" s="279"/>
      <c r="N324" s="280"/>
      <c r="O324" s="280"/>
      <c r="P324" s="280"/>
      <c r="Q324" s="280"/>
      <c r="R324" s="280"/>
      <c r="S324" s="280"/>
      <c r="T324" s="281"/>
      <c r="AT324" s="282" t="s">
        <v>149</v>
      </c>
      <c r="AU324" s="282" t="s">
        <v>84</v>
      </c>
      <c r="AV324" s="14" t="s">
        <v>147</v>
      </c>
      <c r="AW324" s="14" t="s">
        <v>35</v>
      </c>
      <c r="AX324" s="14" t="s">
        <v>76</v>
      </c>
      <c r="AY324" s="282" t="s">
        <v>139</v>
      </c>
    </row>
    <row r="325" s="1" customFormat="1" ht="34.2" customHeight="1">
      <c r="B325" s="47"/>
      <c r="C325" s="236" t="s">
        <v>450</v>
      </c>
      <c r="D325" s="236" t="s">
        <v>142</v>
      </c>
      <c r="E325" s="237" t="s">
        <v>451</v>
      </c>
      <c r="F325" s="238" t="s">
        <v>452</v>
      </c>
      <c r="G325" s="239" t="s">
        <v>157</v>
      </c>
      <c r="H325" s="240">
        <v>156.94399999999999</v>
      </c>
      <c r="I325" s="241"/>
      <c r="J325" s="242">
        <f>ROUND(I325*H325,2)</f>
        <v>0</v>
      </c>
      <c r="K325" s="238" t="s">
        <v>146</v>
      </c>
      <c r="L325" s="73"/>
      <c r="M325" s="243" t="s">
        <v>21</v>
      </c>
      <c r="N325" s="244" t="s">
        <v>44</v>
      </c>
      <c r="O325" s="48"/>
      <c r="P325" s="245">
        <f>O325*H325</f>
        <v>0</v>
      </c>
      <c r="Q325" s="245">
        <v>0.0030000000000000001</v>
      </c>
      <c r="R325" s="245">
        <f>Q325*H325</f>
        <v>0.47083199999999997</v>
      </c>
      <c r="S325" s="245">
        <v>0</v>
      </c>
      <c r="T325" s="246">
        <f>S325*H325</f>
        <v>0</v>
      </c>
      <c r="AR325" s="25" t="s">
        <v>239</v>
      </c>
      <c r="AT325" s="25" t="s">
        <v>142</v>
      </c>
      <c r="AU325" s="25" t="s">
        <v>84</v>
      </c>
      <c r="AY325" s="25" t="s">
        <v>139</v>
      </c>
      <c r="BE325" s="247">
        <f>IF(N325="základní",J325,0)</f>
        <v>0</v>
      </c>
      <c r="BF325" s="247">
        <f>IF(N325="snížená",J325,0)</f>
        <v>0</v>
      </c>
      <c r="BG325" s="247">
        <f>IF(N325="zákl. přenesená",J325,0)</f>
        <v>0</v>
      </c>
      <c r="BH325" s="247">
        <f>IF(N325="sníž. přenesená",J325,0)</f>
        <v>0</v>
      </c>
      <c r="BI325" s="247">
        <f>IF(N325="nulová",J325,0)</f>
        <v>0</v>
      </c>
      <c r="BJ325" s="25" t="s">
        <v>84</v>
      </c>
      <c r="BK325" s="247">
        <f>ROUND(I325*H325,2)</f>
        <v>0</v>
      </c>
      <c r="BL325" s="25" t="s">
        <v>239</v>
      </c>
      <c r="BM325" s="25" t="s">
        <v>453</v>
      </c>
    </row>
    <row r="326" s="12" customFormat="1">
      <c r="B326" s="248"/>
      <c r="C326" s="249"/>
      <c r="D326" s="250" t="s">
        <v>149</v>
      </c>
      <c r="E326" s="251" t="s">
        <v>21</v>
      </c>
      <c r="F326" s="252" t="s">
        <v>150</v>
      </c>
      <c r="G326" s="249"/>
      <c r="H326" s="251" t="s">
        <v>21</v>
      </c>
      <c r="I326" s="253"/>
      <c r="J326" s="249"/>
      <c r="K326" s="249"/>
      <c r="L326" s="254"/>
      <c r="M326" s="255"/>
      <c r="N326" s="256"/>
      <c r="O326" s="256"/>
      <c r="P326" s="256"/>
      <c r="Q326" s="256"/>
      <c r="R326" s="256"/>
      <c r="S326" s="256"/>
      <c r="T326" s="257"/>
      <c r="AT326" s="258" t="s">
        <v>149</v>
      </c>
      <c r="AU326" s="258" t="s">
        <v>84</v>
      </c>
      <c r="AV326" s="12" t="s">
        <v>76</v>
      </c>
      <c r="AW326" s="12" t="s">
        <v>35</v>
      </c>
      <c r="AX326" s="12" t="s">
        <v>72</v>
      </c>
      <c r="AY326" s="258" t="s">
        <v>139</v>
      </c>
    </row>
    <row r="327" s="13" customFormat="1">
      <c r="B327" s="259"/>
      <c r="C327" s="260"/>
      <c r="D327" s="250" t="s">
        <v>149</v>
      </c>
      <c r="E327" s="261" t="s">
        <v>21</v>
      </c>
      <c r="F327" s="262" t="s">
        <v>190</v>
      </c>
      <c r="G327" s="260"/>
      <c r="H327" s="263">
        <v>147.19999999999999</v>
      </c>
      <c r="I327" s="264"/>
      <c r="J327" s="260"/>
      <c r="K327" s="260"/>
      <c r="L327" s="265"/>
      <c r="M327" s="266"/>
      <c r="N327" s="267"/>
      <c r="O327" s="267"/>
      <c r="P327" s="267"/>
      <c r="Q327" s="267"/>
      <c r="R327" s="267"/>
      <c r="S327" s="267"/>
      <c r="T327" s="268"/>
      <c r="AT327" s="269" t="s">
        <v>149</v>
      </c>
      <c r="AU327" s="269" t="s">
        <v>84</v>
      </c>
      <c r="AV327" s="13" t="s">
        <v>84</v>
      </c>
      <c r="AW327" s="13" t="s">
        <v>35</v>
      </c>
      <c r="AX327" s="13" t="s">
        <v>72</v>
      </c>
      <c r="AY327" s="269" t="s">
        <v>139</v>
      </c>
    </row>
    <row r="328" s="13" customFormat="1">
      <c r="B328" s="259"/>
      <c r="C328" s="260"/>
      <c r="D328" s="250" t="s">
        <v>149</v>
      </c>
      <c r="E328" s="261" t="s">
        <v>21</v>
      </c>
      <c r="F328" s="262" t="s">
        <v>191</v>
      </c>
      <c r="G328" s="260"/>
      <c r="H328" s="263">
        <v>-9.4559999999999995</v>
      </c>
      <c r="I328" s="264"/>
      <c r="J328" s="260"/>
      <c r="K328" s="260"/>
      <c r="L328" s="265"/>
      <c r="M328" s="266"/>
      <c r="N328" s="267"/>
      <c r="O328" s="267"/>
      <c r="P328" s="267"/>
      <c r="Q328" s="267"/>
      <c r="R328" s="267"/>
      <c r="S328" s="267"/>
      <c r="T328" s="268"/>
      <c r="AT328" s="269" t="s">
        <v>149</v>
      </c>
      <c r="AU328" s="269" t="s">
        <v>84</v>
      </c>
      <c r="AV328" s="13" t="s">
        <v>84</v>
      </c>
      <c r="AW328" s="13" t="s">
        <v>35</v>
      </c>
      <c r="AX328" s="13" t="s">
        <v>72</v>
      </c>
      <c r="AY328" s="269" t="s">
        <v>139</v>
      </c>
    </row>
    <row r="329" s="15" customFormat="1">
      <c r="B329" s="283"/>
      <c r="C329" s="284"/>
      <c r="D329" s="250" t="s">
        <v>149</v>
      </c>
      <c r="E329" s="285" t="s">
        <v>21</v>
      </c>
      <c r="F329" s="286" t="s">
        <v>192</v>
      </c>
      <c r="G329" s="284"/>
      <c r="H329" s="287">
        <v>137.744</v>
      </c>
      <c r="I329" s="288"/>
      <c r="J329" s="284"/>
      <c r="K329" s="284"/>
      <c r="L329" s="289"/>
      <c r="M329" s="290"/>
      <c r="N329" s="291"/>
      <c r="O329" s="291"/>
      <c r="P329" s="291"/>
      <c r="Q329" s="291"/>
      <c r="R329" s="291"/>
      <c r="S329" s="291"/>
      <c r="T329" s="292"/>
      <c r="AT329" s="293" t="s">
        <v>149</v>
      </c>
      <c r="AU329" s="293" t="s">
        <v>84</v>
      </c>
      <c r="AV329" s="15" t="s">
        <v>140</v>
      </c>
      <c r="AW329" s="15" t="s">
        <v>35</v>
      </c>
      <c r="AX329" s="15" t="s">
        <v>72</v>
      </c>
      <c r="AY329" s="293" t="s">
        <v>139</v>
      </c>
    </row>
    <row r="330" s="12" customFormat="1">
      <c r="B330" s="248"/>
      <c r="C330" s="249"/>
      <c r="D330" s="250" t="s">
        <v>149</v>
      </c>
      <c r="E330" s="251" t="s">
        <v>21</v>
      </c>
      <c r="F330" s="252" t="s">
        <v>228</v>
      </c>
      <c r="G330" s="249"/>
      <c r="H330" s="251" t="s">
        <v>21</v>
      </c>
      <c r="I330" s="253"/>
      <c r="J330" s="249"/>
      <c r="K330" s="249"/>
      <c r="L330" s="254"/>
      <c r="M330" s="255"/>
      <c r="N330" s="256"/>
      <c r="O330" s="256"/>
      <c r="P330" s="256"/>
      <c r="Q330" s="256"/>
      <c r="R330" s="256"/>
      <c r="S330" s="256"/>
      <c r="T330" s="257"/>
      <c r="AT330" s="258" t="s">
        <v>149</v>
      </c>
      <c r="AU330" s="258" t="s">
        <v>84</v>
      </c>
      <c r="AV330" s="12" t="s">
        <v>76</v>
      </c>
      <c r="AW330" s="12" t="s">
        <v>35</v>
      </c>
      <c r="AX330" s="12" t="s">
        <v>72</v>
      </c>
      <c r="AY330" s="258" t="s">
        <v>139</v>
      </c>
    </row>
    <row r="331" s="13" customFormat="1">
      <c r="B331" s="259"/>
      <c r="C331" s="260"/>
      <c r="D331" s="250" t="s">
        <v>149</v>
      </c>
      <c r="E331" s="261" t="s">
        <v>21</v>
      </c>
      <c r="F331" s="262" t="s">
        <v>193</v>
      </c>
      <c r="G331" s="260"/>
      <c r="H331" s="263">
        <v>19.199999999999999</v>
      </c>
      <c r="I331" s="264"/>
      <c r="J331" s="260"/>
      <c r="K331" s="260"/>
      <c r="L331" s="265"/>
      <c r="M331" s="266"/>
      <c r="N331" s="267"/>
      <c r="O331" s="267"/>
      <c r="P331" s="267"/>
      <c r="Q331" s="267"/>
      <c r="R331" s="267"/>
      <c r="S331" s="267"/>
      <c r="T331" s="268"/>
      <c r="AT331" s="269" t="s">
        <v>149</v>
      </c>
      <c r="AU331" s="269" t="s">
        <v>84</v>
      </c>
      <c r="AV331" s="13" t="s">
        <v>84</v>
      </c>
      <c r="AW331" s="13" t="s">
        <v>35</v>
      </c>
      <c r="AX331" s="13" t="s">
        <v>72</v>
      </c>
      <c r="AY331" s="269" t="s">
        <v>139</v>
      </c>
    </row>
    <row r="332" s="15" customFormat="1">
      <c r="B332" s="283"/>
      <c r="C332" s="284"/>
      <c r="D332" s="250" t="s">
        <v>149</v>
      </c>
      <c r="E332" s="285" t="s">
        <v>21</v>
      </c>
      <c r="F332" s="286" t="s">
        <v>192</v>
      </c>
      <c r="G332" s="284"/>
      <c r="H332" s="287">
        <v>19.199999999999999</v>
      </c>
      <c r="I332" s="288"/>
      <c r="J332" s="284"/>
      <c r="K332" s="284"/>
      <c r="L332" s="289"/>
      <c r="M332" s="290"/>
      <c r="N332" s="291"/>
      <c r="O332" s="291"/>
      <c r="P332" s="291"/>
      <c r="Q332" s="291"/>
      <c r="R332" s="291"/>
      <c r="S332" s="291"/>
      <c r="T332" s="292"/>
      <c r="AT332" s="293" t="s">
        <v>149</v>
      </c>
      <c r="AU332" s="293" t="s">
        <v>84</v>
      </c>
      <c r="AV332" s="15" t="s">
        <v>140</v>
      </c>
      <c r="AW332" s="15" t="s">
        <v>35</v>
      </c>
      <c r="AX332" s="15" t="s">
        <v>72</v>
      </c>
      <c r="AY332" s="293" t="s">
        <v>139</v>
      </c>
    </row>
    <row r="333" s="14" customFormat="1">
      <c r="B333" s="272"/>
      <c r="C333" s="273"/>
      <c r="D333" s="250" t="s">
        <v>149</v>
      </c>
      <c r="E333" s="274" t="s">
        <v>21</v>
      </c>
      <c r="F333" s="275" t="s">
        <v>185</v>
      </c>
      <c r="G333" s="273"/>
      <c r="H333" s="276">
        <v>156.94399999999999</v>
      </c>
      <c r="I333" s="277"/>
      <c r="J333" s="273"/>
      <c r="K333" s="273"/>
      <c r="L333" s="278"/>
      <c r="M333" s="279"/>
      <c r="N333" s="280"/>
      <c r="O333" s="280"/>
      <c r="P333" s="280"/>
      <c r="Q333" s="280"/>
      <c r="R333" s="280"/>
      <c r="S333" s="280"/>
      <c r="T333" s="281"/>
      <c r="AT333" s="282" t="s">
        <v>149</v>
      </c>
      <c r="AU333" s="282" t="s">
        <v>84</v>
      </c>
      <c r="AV333" s="14" t="s">
        <v>147</v>
      </c>
      <c r="AW333" s="14" t="s">
        <v>35</v>
      </c>
      <c r="AX333" s="14" t="s">
        <v>76</v>
      </c>
      <c r="AY333" s="282" t="s">
        <v>139</v>
      </c>
    </row>
    <row r="334" s="1" customFormat="1" ht="14.4" customHeight="1">
      <c r="B334" s="47"/>
      <c r="C334" s="294" t="s">
        <v>454</v>
      </c>
      <c r="D334" s="294" t="s">
        <v>252</v>
      </c>
      <c r="E334" s="295" t="s">
        <v>455</v>
      </c>
      <c r="F334" s="296" t="s">
        <v>456</v>
      </c>
      <c r="G334" s="297" t="s">
        <v>157</v>
      </c>
      <c r="H334" s="298">
        <v>172.63800000000001</v>
      </c>
      <c r="I334" s="299"/>
      <c r="J334" s="300">
        <f>ROUND(I334*H334,2)</f>
        <v>0</v>
      </c>
      <c r="K334" s="296" t="s">
        <v>21</v>
      </c>
      <c r="L334" s="301"/>
      <c r="M334" s="302" t="s">
        <v>21</v>
      </c>
      <c r="N334" s="303" t="s">
        <v>44</v>
      </c>
      <c r="O334" s="48"/>
      <c r="P334" s="245">
        <f>O334*H334</f>
        <v>0</v>
      </c>
      <c r="Q334" s="245">
        <v>0.0118</v>
      </c>
      <c r="R334" s="245">
        <f>Q334*H334</f>
        <v>2.0371283999999998</v>
      </c>
      <c r="S334" s="245">
        <v>0</v>
      </c>
      <c r="T334" s="246">
        <f>S334*H334</f>
        <v>0</v>
      </c>
      <c r="AR334" s="25" t="s">
        <v>326</v>
      </c>
      <c r="AT334" s="25" t="s">
        <v>252</v>
      </c>
      <c r="AU334" s="25" t="s">
        <v>84</v>
      </c>
      <c r="AY334" s="25" t="s">
        <v>139</v>
      </c>
      <c r="BE334" s="247">
        <f>IF(N334="základní",J334,0)</f>
        <v>0</v>
      </c>
      <c r="BF334" s="247">
        <f>IF(N334="snížená",J334,0)</f>
        <v>0</v>
      </c>
      <c r="BG334" s="247">
        <f>IF(N334="zákl. přenesená",J334,0)</f>
        <v>0</v>
      </c>
      <c r="BH334" s="247">
        <f>IF(N334="sníž. přenesená",J334,0)</f>
        <v>0</v>
      </c>
      <c r="BI334" s="247">
        <f>IF(N334="nulová",J334,0)</f>
        <v>0</v>
      </c>
      <c r="BJ334" s="25" t="s">
        <v>84</v>
      </c>
      <c r="BK334" s="247">
        <f>ROUND(I334*H334,2)</f>
        <v>0</v>
      </c>
      <c r="BL334" s="25" t="s">
        <v>239</v>
      </c>
      <c r="BM334" s="25" t="s">
        <v>457</v>
      </c>
    </row>
    <row r="335" s="13" customFormat="1">
      <c r="B335" s="259"/>
      <c r="C335" s="260"/>
      <c r="D335" s="250" t="s">
        <v>149</v>
      </c>
      <c r="E335" s="260"/>
      <c r="F335" s="262" t="s">
        <v>458</v>
      </c>
      <c r="G335" s="260"/>
      <c r="H335" s="263">
        <v>172.63800000000001</v>
      </c>
      <c r="I335" s="264"/>
      <c r="J335" s="260"/>
      <c r="K335" s="260"/>
      <c r="L335" s="265"/>
      <c r="M335" s="266"/>
      <c r="N335" s="267"/>
      <c r="O335" s="267"/>
      <c r="P335" s="267"/>
      <c r="Q335" s="267"/>
      <c r="R335" s="267"/>
      <c r="S335" s="267"/>
      <c r="T335" s="268"/>
      <c r="AT335" s="269" t="s">
        <v>149</v>
      </c>
      <c r="AU335" s="269" t="s">
        <v>84</v>
      </c>
      <c r="AV335" s="13" t="s">
        <v>84</v>
      </c>
      <c r="AW335" s="13" t="s">
        <v>6</v>
      </c>
      <c r="AX335" s="13" t="s">
        <v>76</v>
      </c>
      <c r="AY335" s="269" t="s">
        <v>139</v>
      </c>
    </row>
    <row r="336" s="1" customFormat="1" ht="22.8" customHeight="1">
      <c r="B336" s="47"/>
      <c r="C336" s="236" t="s">
        <v>459</v>
      </c>
      <c r="D336" s="236" t="s">
        <v>142</v>
      </c>
      <c r="E336" s="237" t="s">
        <v>460</v>
      </c>
      <c r="F336" s="238" t="s">
        <v>461</v>
      </c>
      <c r="G336" s="239" t="s">
        <v>157</v>
      </c>
      <c r="H336" s="240">
        <v>156.94399999999999</v>
      </c>
      <c r="I336" s="241"/>
      <c r="J336" s="242">
        <f>ROUND(I336*H336,2)</f>
        <v>0</v>
      </c>
      <c r="K336" s="238" t="s">
        <v>146</v>
      </c>
      <c r="L336" s="73"/>
      <c r="M336" s="243" t="s">
        <v>21</v>
      </c>
      <c r="N336" s="244" t="s">
        <v>44</v>
      </c>
      <c r="O336" s="48"/>
      <c r="P336" s="245">
        <f>O336*H336</f>
        <v>0</v>
      </c>
      <c r="Q336" s="245">
        <v>0</v>
      </c>
      <c r="R336" s="245">
        <f>Q336*H336</f>
        <v>0</v>
      </c>
      <c r="S336" s="245">
        <v>0</v>
      </c>
      <c r="T336" s="246">
        <f>S336*H336</f>
        <v>0</v>
      </c>
      <c r="AR336" s="25" t="s">
        <v>239</v>
      </c>
      <c r="AT336" s="25" t="s">
        <v>142</v>
      </c>
      <c r="AU336" s="25" t="s">
        <v>84</v>
      </c>
      <c r="AY336" s="25" t="s">
        <v>139</v>
      </c>
      <c r="BE336" s="247">
        <f>IF(N336="základní",J336,0)</f>
        <v>0</v>
      </c>
      <c r="BF336" s="247">
        <f>IF(N336="snížená",J336,0)</f>
        <v>0</v>
      </c>
      <c r="BG336" s="247">
        <f>IF(N336="zákl. přenesená",J336,0)</f>
        <v>0</v>
      </c>
      <c r="BH336" s="247">
        <f>IF(N336="sníž. přenesená",J336,0)</f>
        <v>0</v>
      </c>
      <c r="BI336" s="247">
        <f>IF(N336="nulová",J336,0)</f>
        <v>0</v>
      </c>
      <c r="BJ336" s="25" t="s">
        <v>84</v>
      </c>
      <c r="BK336" s="247">
        <f>ROUND(I336*H336,2)</f>
        <v>0</v>
      </c>
      <c r="BL336" s="25" t="s">
        <v>239</v>
      </c>
      <c r="BM336" s="25" t="s">
        <v>462</v>
      </c>
    </row>
    <row r="337" s="1" customFormat="1" ht="22.8" customHeight="1">
      <c r="B337" s="47"/>
      <c r="C337" s="236" t="s">
        <v>463</v>
      </c>
      <c r="D337" s="236" t="s">
        <v>142</v>
      </c>
      <c r="E337" s="237" t="s">
        <v>464</v>
      </c>
      <c r="F337" s="238" t="s">
        <v>465</v>
      </c>
      <c r="G337" s="239" t="s">
        <v>162</v>
      </c>
      <c r="H337" s="240">
        <v>86.400000000000006</v>
      </c>
      <c r="I337" s="241"/>
      <c r="J337" s="242">
        <f>ROUND(I337*H337,2)</f>
        <v>0</v>
      </c>
      <c r="K337" s="238" t="s">
        <v>146</v>
      </c>
      <c r="L337" s="73"/>
      <c r="M337" s="243" t="s">
        <v>21</v>
      </c>
      <c r="N337" s="244" t="s">
        <v>44</v>
      </c>
      <c r="O337" s="48"/>
      <c r="P337" s="245">
        <f>O337*H337</f>
        <v>0</v>
      </c>
      <c r="Q337" s="245">
        <v>0.00025999999999999998</v>
      </c>
      <c r="R337" s="245">
        <f>Q337*H337</f>
        <v>0.022463999999999998</v>
      </c>
      <c r="S337" s="245">
        <v>0</v>
      </c>
      <c r="T337" s="246">
        <f>S337*H337</f>
        <v>0</v>
      </c>
      <c r="AR337" s="25" t="s">
        <v>239</v>
      </c>
      <c r="AT337" s="25" t="s">
        <v>142</v>
      </c>
      <c r="AU337" s="25" t="s">
        <v>84</v>
      </c>
      <c r="AY337" s="25" t="s">
        <v>139</v>
      </c>
      <c r="BE337" s="247">
        <f>IF(N337="základní",J337,0)</f>
        <v>0</v>
      </c>
      <c r="BF337" s="247">
        <f>IF(N337="snížená",J337,0)</f>
        <v>0</v>
      </c>
      <c r="BG337" s="247">
        <f>IF(N337="zákl. přenesená",J337,0)</f>
        <v>0</v>
      </c>
      <c r="BH337" s="247">
        <f>IF(N337="sníž. přenesená",J337,0)</f>
        <v>0</v>
      </c>
      <c r="BI337" s="247">
        <f>IF(N337="nulová",J337,0)</f>
        <v>0</v>
      </c>
      <c r="BJ337" s="25" t="s">
        <v>84</v>
      </c>
      <c r="BK337" s="247">
        <f>ROUND(I337*H337,2)</f>
        <v>0</v>
      </c>
      <c r="BL337" s="25" t="s">
        <v>239</v>
      </c>
      <c r="BM337" s="25" t="s">
        <v>466</v>
      </c>
    </row>
    <row r="338" s="1" customFormat="1">
      <c r="B338" s="47"/>
      <c r="C338" s="75"/>
      <c r="D338" s="250" t="s">
        <v>180</v>
      </c>
      <c r="E338" s="75"/>
      <c r="F338" s="270" t="s">
        <v>467</v>
      </c>
      <c r="G338" s="75"/>
      <c r="H338" s="75"/>
      <c r="I338" s="204"/>
      <c r="J338" s="75"/>
      <c r="K338" s="75"/>
      <c r="L338" s="73"/>
      <c r="M338" s="271"/>
      <c r="N338" s="48"/>
      <c r="O338" s="48"/>
      <c r="P338" s="48"/>
      <c r="Q338" s="48"/>
      <c r="R338" s="48"/>
      <c r="S338" s="48"/>
      <c r="T338" s="96"/>
      <c r="AT338" s="25" t="s">
        <v>180</v>
      </c>
      <c r="AU338" s="25" t="s">
        <v>84</v>
      </c>
    </row>
    <row r="339" s="12" customFormat="1">
      <c r="B339" s="248"/>
      <c r="C339" s="249"/>
      <c r="D339" s="250" t="s">
        <v>149</v>
      </c>
      <c r="E339" s="251" t="s">
        <v>21</v>
      </c>
      <c r="F339" s="252" t="s">
        <v>150</v>
      </c>
      <c r="G339" s="249"/>
      <c r="H339" s="251" t="s">
        <v>21</v>
      </c>
      <c r="I339" s="253"/>
      <c r="J339" s="249"/>
      <c r="K339" s="249"/>
      <c r="L339" s="254"/>
      <c r="M339" s="255"/>
      <c r="N339" s="256"/>
      <c r="O339" s="256"/>
      <c r="P339" s="256"/>
      <c r="Q339" s="256"/>
      <c r="R339" s="256"/>
      <c r="S339" s="256"/>
      <c r="T339" s="257"/>
      <c r="AT339" s="258" t="s">
        <v>149</v>
      </c>
      <c r="AU339" s="258" t="s">
        <v>84</v>
      </c>
      <c r="AV339" s="12" t="s">
        <v>76</v>
      </c>
      <c r="AW339" s="12" t="s">
        <v>35</v>
      </c>
      <c r="AX339" s="12" t="s">
        <v>72</v>
      </c>
      <c r="AY339" s="258" t="s">
        <v>139</v>
      </c>
    </row>
    <row r="340" s="13" customFormat="1">
      <c r="B340" s="259"/>
      <c r="C340" s="260"/>
      <c r="D340" s="250" t="s">
        <v>149</v>
      </c>
      <c r="E340" s="261" t="s">
        <v>21</v>
      </c>
      <c r="F340" s="262" t="s">
        <v>468</v>
      </c>
      <c r="G340" s="260"/>
      <c r="H340" s="263">
        <v>73.599999999999994</v>
      </c>
      <c r="I340" s="264"/>
      <c r="J340" s="260"/>
      <c r="K340" s="260"/>
      <c r="L340" s="265"/>
      <c r="M340" s="266"/>
      <c r="N340" s="267"/>
      <c r="O340" s="267"/>
      <c r="P340" s="267"/>
      <c r="Q340" s="267"/>
      <c r="R340" s="267"/>
      <c r="S340" s="267"/>
      <c r="T340" s="268"/>
      <c r="AT340" s="269" t="s">
        <v>149</v>
      </c>
      <c r="AU340" s="269" t="s">
        <v>84</v>
      </c>
      <c r="AV340" s="13" t="s">
        <v>84</v>
      </c>
      <c r="AW340" s="13" t="s">
        <v>35</v>
      </c>
      <c r="AX340" s="13" t="s">
        <v>72</v>
      </c>
      <c r="AY340" s="269" t="s">
        <v>139</v>
      </c>
    </row>
    <row r="341" s="13" customFormat="1">
      <c r="B341" s="259"/>
      <c r="C341" s="260"/>
      <c r="D341" s="250" t="s">
        <v>149</v>
      </c>
      <c r="E341" s="261" t="s">
        <v>21</v>
      </c>
      <c r="F341" s="262" t="s">
        <v>469</v>
      </c>
      <c r="G341" s="260"/>
      <c r="H341" s="263">
        <v>12.800000000000001</v>
      </c>
      <c r="I341" s="264"/>
      <c r="J341" s="260"/>
      <c r="K341" s="260"/>
      <c r="L341" s="265"/>
      <c r="M341" s="266"/>
      <c r="N341" s="267"/>
      <c r="O341" s="267"/>
      <c r="P341" s="267"/>
      <c r="Q341" s="267"/>
      <c r="R341" s="267"/>
      <c r="S341" s="267"/>
      <c r="T341" s="268"/>
      <c r="AT341" s="269" t="s">
        <v>149</v>
      </c>
      <c r="AU341" s="269" t="s">
        <v>84</v>
      </c>
      <c r="AV341" s="13" t="s">
        <v>84</v>
      </c>
      <c r="AW341" s="13" t="s">
        <v>35</v>
      </c>
      <c r="AX341" s="13" t="s">
        <v>72</v>
      </c>
      <c r="AY341" s="269" t="s">
        <v>139</v>
      </c>
    </row>
    <row r="342" s="14" customFormat="1">
      <c r="B342" s="272"/>
      <c r="C342" s="273"/>
      <c r="D342" s="250" t="s">
        <v>149</v>
      </c>
      <c r="E342" s="274" t="s">
        <v>21</v>
      </c>
      <c r="F342" s="275" t="s">
        <v>185</v>
      </c>
      <c r="G342" s="273"/>
      <c r="H342" s="276">
        <v>86.400000000000006</v>
      </c>
      <c r="I342" s="277"/>
      <c r="J342" s="273"/>
      <c r="K342" s="273"/>
      <c r="L342" s="278"/>
      <c r="M342" s="279"/>
      <c r="N342" s="280"/>
      <c r="O342" s="280"/>
      <c r="P342" s="280"/>
      <c r="Q342" s="280"/>
      <c r="R342" s="280"/>
      <c r="S342" s="280"/>
      <c r="T342" s="281"/>
      <c r="AT342" s="282" t="s">
        <v>149</v>
      </c>
      <c r="AU342" s="282" t="s">
        <v>84</v>
      </c>
      <c r="AV342" s="14" t="s">
        <v>147</v>
      </c>
      <c r="AW342" s="14" t="s">
        <v>35</v>
      </c>
      <c r="AX342" s="14" t="s">
        <v>76</v>
      </c>
      <c r="AY342" s="282" t="s">
        <v>139</v>
      </c>
    </row>
    <row r="343" s="1" customFormat="1" ht="14.4" customHeight="1">
      <c r="B343" s="47"/>
      <c r="C343" s="236" t="s">
        <v>470</v>
      </c>
      <c r="D343" s="236" t="s">
        <v>142</v>
      </c>
      <c r="E343" s="237" t="s">
        <v>471</v>
      </c>
      <c r="F343" s="238" t="s">
        <v>472</v>
      </c>
      <c r="G343" s="239" t="s">
        <v>157</v>
      </c>
      <c r="H343" s="240">
        <v>156.94399999999999</v>
      </c>
      <c r="I343" s="241"/>
      <c r="J343" s="242">
        <f>ROUND(I343*H343,2)</f>
        <v>0</v>
      </c>
      <c r="K343" s="238" t="s">
        <v>146</v>
      </c>
      <c r="L343" s="73"/>
      <c r="M343" s="243" t="s">
        <v>21</v>
      </c>
      <c r="N343" s="244" t="s">
        <v>44</v>
      </c>
      <c r="O343" s="48"/>
      <c r="P343" s="245">
        <f>O343*H343</f>
        <v>0</v>
      </c>
      <c r="Q343" s="245">
        <v>0.00029999999999999997</v>
      </c>
      <c r="R343" s="245">
        <f>Q343*H343</f>
        <v>0.047083199999999992</v>
      </c>
      <c r="S343" s="245">
        <v>0</v>
      </c>
      <c r="T343" s="246">
        <f>S343*H343</f>
        <v>0</v>
      </c>
      <c r="AR343" s="25" t="s">
        <v>239</v>
      </c>
      <c r="AT343" s="25" t="s">
        <v>142</v>
      </c>
      <c r="AU343" s="25" t="s">
        <v>84</v>
      </c>
      <c r="AY343" s="25" t="s">
        <v>139</v>
      </c>
      <c r="BE343" s="247">
        <f>IF(N343="základní",J343,0)</f>
        <v>0</v>
      </c>
      <c r="BF343" s="247">
        <f>IF(N343="snížená",J343,0)</f>
        <v>0</v>
      </c>
      <c r="BG343" s="247">
        <f>IF(N343="zákl. přenesená",J343,0)</f>
        <v>0</v>
      </c>
      <c r="BH343" s="247">
        <f>IF(N343="sníž. přenesená",J343,0)</f>
        <v>0</v>
      </c>
      <c r="BI343" s="247">
        <f>IF(N343="nulová",J343,0)</f>
        <v>0</v>
      </c>
      <c r="BJ343" s="25" t="s">
        <v>84</v>
      </c>
      <c r="BK343" s="247">
        <f>ROUND(I343*H343,2)</f>
        <v>0</v>
      </c>
      <c r="BL343" s="25" t="s">
        <v>239</v>
      </c>
      <c r="BM343" s="25" t="s">
        <v>473</v>
      </c>
    </row>
    <row r="344" s="1" customFormat="1">
      <c r="B344" s="47"/>
      <c r="C344" s="75"/>
      <c r="D344" s="250" t="s">
        <v>180</v>
      </c>
      <c r="E344" s="75"/>
      <c r="F344" s="270" t="s">
        <v>467</v>
      </c>
      <c r="G344" s="75"/>
      <c r="H344" s="75"/>
      <c r="I344" s="204"/>
      <c r="J344" s="75"/>
      <c r="K344" s="75"/>
      <c r="L344" s="73"/>
      <c r="M344" s="271"/>
      <c r="N344" s="48"/>
      <c r="O344" s="48"/>
      <c r="P344" s="48"/>
      <c r="Q344" s="48"/>
      <c r="R344" s="48"/>
      <c r="S344" s="48"/>
      <c r="T344" s="96"/>
      <c r="AT344" s="25" t="s">
        <v>180</v>
      </c>
      <c r="AU344" s="25" t="s">
        <v>84</v>
      </c>
    </row>
    <row r="345" s="1" customFormat="1" ht="14.4" customHeight="1">
      <c r="B345" s="47"/>
      <c r="C345" s="236" t="s">
        <v>474</v>
      </c>
      <c r="D345" s="236" t="s">
        <v>142</v>
      </c>
      <c r="E345" s="237" t="s">
        <v>475</v>
      </c>
      <c r="F345" s="238" t="s">
        <v>476</v>
      </c>
      <c r="G345" s="239" t="s">
        <v>145</v>
      </c>
      <c r="H345" s="240">
        <v>280</v>
      </c>
      <c r="I345" s="241"/>
      <c r="J345" s="242">
        <f>ROUND(I345*H345,2)</f>
        <v>0</v>
      </c>
      <c r="K345" s="238" t="s">
        <v>146</v>
      </c>
      <c r="L345" s="73"/>
      <c r="M345" s="243" t="s">
        <v>21</v>
      </c>
      <c r="N345" s="244" t="s">
        <v>44</v>
      </c>
      <c r="O345" s="48"/>
      <c r="P345" s="245">
        <f>O345*H345</f>
        <v>0</v>
      </c>
      <c r="Q345" s="245">
        <v>0</v>
      </c>
      <c r="R345" s="245">
        <f>Q345*H345</f>
        <v>0</v>
      </c>
      <c r="S345" s="245">
        <v>0</v>
      </c>
      <c r="T345" s="246">
        <f>S345*H345</f>
        <v>0</v>
      </c>
      <c r="AR345" s="25" t="s">
        <v>239</v>
      </c>
      <c r="AT345" s="25" t="s">
        <v>142</v>
      </c>
      <c r="AU345" s="25" t="s">
        <v>84</v>
      </c>
      <c r="AY345" s="25" t="s">
        <v>139</v>
      </c>
      <c r="BE345" s="247">
        <f>IF(N345="základní",J345,0)</f>
        <v>0</v>
      </c>
      <c r="BF345" s="247">
        <f>IF(N345="snížená",J345,0)</f>
        <v>0</v>
      </c>
      <c r="BG345" s="247">
        <f>IF(N345="zákl. přenesená",J345,0)</f>
        <v>0</v>
      </c>
      <c r="BH345" s="247">
        <f>IF(N345="sníž. přenesená",J345,0)</f>
        <v>0</v>
      </c>
      <c r="BI345" s="247">
        <f>IF(N345="nulová",J345,0)</f>
        <v>0</v>
      </c>
      <c r="BJ345" s="25" t="s">
        <v>84</v>
      </c>
      <c r="BK345" s="247">
        <f>ROUND(I345*H345,2)</f>
        <v>0</v>
      </c>
      <c r="BL345" s="25" t="s">
        <v>239</v>
      </c>
      <c r="BM345" s="25" t="s">
        <v>477</v>
      </c>
    </row>
    <row r="346" s="1" customFormat="1">
      <c r="B346" s="47"/>
      <c r="C346" s="75"/>
      <c r="D346" s="250" t="s">
        <v>180</v>
      </c>
      <c r="E346" s="75"/>
      <c r="F346" s="270" t="s">
        <v>467</v>
      </c>
      <c r="G346" s="75"/>
      <c r="H346" s="75"/>
      <c r="I346" s="204"/>
      <c r="J346" s="75"/>
      <c r="K346" s="75"/>
      <c r="L346" s="73"/>
      <c r="M346" s="271"/>
      <c r="N346" s="48"/>
      <c r="O346" s="48"/>
      <c r="P346" s="48"/>
      <c r="Q346" s="48"/>
      <c r="R346" s="48"/>
      <c r="S346" s="48"/>
      <c r="T346" s="96"/>
      <c r="AT346" s="25" t="s">
        <v>180</v>
      </c>
      <c r="AU346" s="25" t="s">
        <v>84</v>
      </c>
    </row>
    <row r="347" s="1" customFormat="1" ht="14.4" customHeight="1">
      <c r="B347" s="47"/>
      <c r="C347" s="236" t="s">
        <v>478</v>
      </c>
      <c r="D347" s="236" t="s">
        <v>142</v>
      </c>
      <c r="E347" s="237" t="s">
        <v>479</v>
      </c>
      <c r="F347" s="238" t="s">
        <v>480</v>
      </c>
      <c r="G347" s="239" t="s">
        <v>145</v>
      </c>
      <c r="H347" s="240">
        <v>8</v>
      </c>
      <c r="I347" s="241"/>
      <c r="J347" s="242">
        <f>ROUND(I347*H347,2)</f>
        <v>0</v>
      </c>
      <c r="K347" s="238" t="s">
        <v>21</v>
      </c>
      <c r="L347" s="73"/>
      <c r="M347" s="243" t="s">
        <v>21</v>
      </c>
      <c r="N347" s="244" t="s">
        <v>44</v>
      </c>
      <c r="O347" s="48"/>
      <c r="P347" s="245">
        <f>O347*H347</f>
        <v>0</v>
      </c>
      <c r="Q347" s="245">
        <v>0</v>
      </c>
      <c r="R347" s="245">
        <f>Q347*H347</f>
        <v>0</v>
      </c>
      <c r="S347" s="245">
        <v>0</v>
      </c>
      <c r="T347" s="246">
        <f>S347*H347</f>
        <v>0</v>
      </c>
      <c r="AR347" s="25" t="s">
        <v>239</v>
      </c>
      <c r="AT347" s="25" t="s">
        <v>142</v>
      </c>
      <c r="AU347" s="25" t="s">
        <v>84</v>
      </c>
      <c r="AY347" s="25" t="s">
        <v>139</v>
      </c>
      <c r="BE347" s="247">
        <f>IF(N347="základní",J347,0)</f>
        <v>0</v>
      </c>
      <c r="BF347" s="247">
        <f>IF(N347="snížená",J347,0)</f>
        <v>0</v>
      </c>
      <c r="BG347" s="247">
        <f>IF(N347="zákl. přenesená",J347,0)</f>
        <v>0</v>
      </c>
      <c r="BH347" s="247">
        <f>IF(N347="sníž. přenesená",J347,0)</f>
        <v>0</v>
      </c>
      <c r="BI347" s="247">
        <f>IF(N347="nulová",J347,0)</f>
        <v>0</v>
      </c>
      <c r="BJ347" s="25" t="s">
        <v>84</v>
      </c>
      <c r="BK347" s="247">
        <f>ROUND(I347*H347,2)</f>
        <v>0</v>
      </c>
      <c r="BL347" s="25" t="s">
        <v>239</v>
      </c>
      <c r="BM347" s="25" t="s">
        <v>481</v>
      </c>
    </row>
    <row r="348" s="1" customFormat="1" ht="14.4" customHeight="1">
      <c r="B348" s="47"/>
      <c r="C348" s="236" t="s">
        <v>482</v>
      </c>
      <c r="D348" s="236" t="s">
        <v>142</v>
      </c>
      <c r="E348" s="237" t="s">
        <v>483</v>
      </c>
      <c r="F348" s="238" t="s">
        <v>484</v>
      </c>
      <c r="G348" s="239" t="s">
        <v>145</v>
      </c>
      <c r="H348" s="240">
        <v>8</v>
      </c>
      <c r="I348" s="241"/>
      <c r="J348" s="242">
        <f>ROUND(I348*H348,2)</f>
        <v>0</v>
      </c>
      <c r="K348" s="238" t="s">
        <v>21</v>
      </c>
      <c r="L348" s="73"/>
      <c r="M348" s="243" t="s">
        <v>21</v>
      </c>
      <c r="N348" s="244" t="s">
        <v>44</v>
      </c>
      <c r="O348" s="48"/>
      <c r="P348" s="245">
        <f>O348*H348</f>
        <v>0</v>
      </c>
      <c r="Q348" s="245">
        <v>0</v>
      </c>
      <c r="R348" s="245">
        <f>Q348*H348</f>
        <v>0</v>
      </c>
      <c r="S348" s="245">
        <v>0</v>
      </c>
      <c r="T348" s="246">
        <f>S348*H348</f>
        <v>0</v>
      </c>
      <c r="AR348" s="25" t="s">
        <v>239</v>
      </c>
      <c r="AT348" s="25" t="s">
        <v>142</v>
      </c>
      <c r="AU348" s="25" t="s">
        <v>84</v>
      </c>
      <c r="AY348" s="25" t="s">
        <v>139</v>
      </c>
      <c r="BE348" s="247">
        <f>IF(N348="základní",J348,0)</f>
        <v>0</v>
      </c>
      <c r="BF348" s="247">
        <f>IF(N348="snížená",J348,0)</f>
        <v>0</v>
      </c>
      <c r="BG348" s="247">
        <f>IF(N348="zákl. přenesená",J348,0)</f>
        <v>0</v>
      </c>
      <c r="BH348" s="247">
        <f>IF(N348="sníž. přenesená",J348,0)</f>
        <v>0</v>
      </c>
      <c r="BI348" s="247">
        <f>IF(N348="nulová",J348,0)</f>
        <v>0</v>
      </c>
      <c r="BJ348" s="25" t="s">
        <v>84</v>
      </c>
      <c r="BK348" s="247">
        <f>ROUND(I348*H348,2)</f>
        <v>0</v>
      </c>
      <c r="BL348" s="25" t="s">
        <v>239</v>
      </c>
      <c r="BM348" s="25" t="s">
        <v>485</v>
      </c>
    </row>
    <row r="349" s="1" customFormat="1" ht="34.2" customHeight="1">
      <c r="B349" s="47"/>
      <c r="C349" s="236" t="s">
        <v>486</v>
      </c>
      <c r="D349" s="236" t="s">
        <v>142</v>
      </c>
      <c r="E349" s="237" t="s">
        <v>487</v>
      </c>
      <c r="F349" s="238" t="s">
        <v>488</v>
      </c>
      <c r="G349" s="239" t="s">
        <v>323</v>
      </c>
      <c r="H349" s="240">
        <v>2.5779999999999998</v>
      </c>
      <c r="I349" s="241"/>
      <c r="J349" s="242">
        <f>ROUND(I349*H349,2)</f>
        <v>0</v>
      </c>
      <c r="K349" s="238" t="s">
        <v>146</v>
      </c>
      <c r="L349" s="73"/>
      <c r="M349" s="243" t="s">
        <v>21</v>
      </c>
      <c r="N349" s="244" t="s">
        <v>44</v>
      </c>
      <c r="O349" s="48"/>
      <c r="P349" s="245">
        <f>O349*H349</f>
        <v>0</v>
      </c>
      <c r="Q349" s="245">
        <v>0</v>
      </c>
      <c r="R349" s="245">
        <f>Q349*H349</f>
        <v>0</v>
      </c>
      <c r="S349" s="245">
        <v>0</v>
      </c>
      <c r="T349" s="246">
        <f>S349*H349</f>
        <v>0</v>
      </c>
      <c r="AR349" s="25" t="s">
        <v>239</v>
      </c>
      <c r="AT349" s="25" t="s">
        <v>142</v>
      </c>
      <c r="AU349" s="25" t="s">
        <v>84</v>
      </c>
      <c r="AY349" s="25" t="s">
        <v>139</v>
      </c>
      <c r="BE349" s="247">
        <f>IF(N349="základní",J349,0)</f>
        <v>0</v>
      </c>
      <c r="BF349" s="247">
        <f>IF(N349="snížená",J349,0)</f>
        <v>0</v>
      </c>
      <c r="BG349" s="247">
        <f>IF(N349="zákl. přenesená",J349,0)</f>
        <v>0</v>
      </c>
      <c r="BH349" s="247">
        <f>IF(N349="sníž. přenesená",J349,0)</f>
        <v>0</v>
      </c>
      <c r="BI349" s="247">
        <f>IF(N349="nulová",J349,0)</f>
        <v>0</v>
      </c>
      <c r="BJ349" s="25" t="s">
        <v>84</v>
      </c>
      <c r="BK349" s="247">
        <f>ROUND(I349*H349,2)</f>
        <v>0</v>
      </c>
      <c r="BL349" s="25" t="s">
        <v>239</v>
      </c>
      <c r="BM349" s="25" t="s">
        <v>489</v>
      </c>
    </row>
    <row r="350" s="1" customFormat="1">
      <c r="B350" s="47"/>
      <c r="C350" s="75"/>
      <c r="D350" s="250" t="s">
        <v>180</v>
      </c>
      <c r="E350" s="75"/>
      <c r="F350" s="270" t="s">
        <v>368</v>
      </c>
      <c r="G350" s="75"/>
      <c r="H350" s="75"/>
      <c r="I350" s="204"/>
      <c r="J350" s="75"/>
      <c r="K350" s="75"/>
      <c r="L350" s="73"/>
      <c r="M350" s="271"/>
      <c r="N350" s="48"/>
      <c r="O350" s="48"/>
      <c r="P350" s="48"/>
      <c r="Q350" s="48"/>
      <c r="R350" s="48"/>
      <c r="S350" s="48"/>
      <c r="T350" s="96"/>
      <c r="AT350" s="25" t="s">
        <v>180</v>
      </c>
      <c r="AU350" s="25" t="s">
        <v>84</v>
      </c>
    </row>
    <row r="351" s="1" customFormat="1" ht="34.2" customHeight="1">
      <c r="B351" s="47"/>
      <c r="C351" s="236" t="s">
        <v>490</v>
      </c>
      <c r="D351" s="236" t="s">
        <v>142</v>
      </c>
      <c r="E351" s="237" t="s">
        <v>491</v>
      </c>
      <c r="F351" s="238" t="s">
        <v>492</v>
      </c>
      <c r="G351" s="239" t="s">
        <v>323</v>
      </c>
      <c r="H351" s="240">
        <v>2.5779999999999998</v>
      </c>
      <c r="I351" s="241"/>
      <c r="J351" s="242">
        <f>ROUND(I351*H351,2)</f>
        <v>0</v>
      </c>
      <c r="K351" s="238" t="s">
        <v>146</v>
      </c>
      <c r="L351" s="73"/>
      <c r="M351" s="243" t="s">
        <v>21</v>
      </c>
      <c r="N351" s="244" t="s">
        <v>44</v>
      </c>
      <c r="O351" s="48"/>
      <c r="P351" s="245">
        <f>O351*H351</f>
        <v>0</v>
      </c>
      <c r="Q351" s="245">
        <v>0</v>
      </c>
      <c r="R351" s="245">
        <f>Q351*H351</f>
        <v>0</v>
      </c>
      <c r="S351" s="245">
        <v>0</v>
      </c>
      <c r="T351" s="246">
        <f>S351*H351</f>
        <v>0</v>
      </c>
      <c r="AR351" s="25" t="s">
        <v>239</v>
      </c>
      <c r="AT351" s="25" t="s">
        <v>142</v>
      </c>
      <c r="AU351" s="25" t="s">
        <v>84</v>
      </c>
      <c r="AY351" s="25" t="s">
        <v>139</v>
      </c>
      <c r="BE351" s="247">
        <f>IF(N351="základní",J351,0)</f>
        <v>0</v>
      </c>
      <c r="BF351" s="247">
        <f>IF(N351="snížená",J351,0)</f>
        <v>0</v>
      </c>
      <c r="BG351" s="247">
        <f>IF(N351="zákl. přenesená",J351,0)</f>
        <v>0</v>
      </c>
      <c r="BH351" s="247">
        <f>IF(N351="sníž. přenesená",J351,0)</f>
        <v>0</v>
      </c>
      <c r="BI351" s="247">
        <f>IF(N351="nulová",J351,0)</f>
        <v>0</v>
      </c>
      <c r="BJ351" s="25" t="s">
        <v>84</v>
      </c>
      <c r="BK351" s="247">
        <f>ROUND(I351*H351,2)</f>
        <v>0</v>
      </c>
      <c r="BL351" s="25" t="s">
        <v>239</v>
      </c>
      <c r="BM351" s="25" t="s">
        <v>493</v>
      </c>
    </row>
    <row r="352" s="1" customFormat="1">
      <c r="B352" s="47"/>
      <c r="C352" s="75"/>
      <c r="D352" s="250" t="s">
        <v>180</v>
      </c>
      <c r="E352" s="75"/>
      <c r="F352" s="270" t="s">
        <v>368</v>
      </c>
      <c r="G352" s="75"/>
      <c r="H352" s="75"/>
      <c r="I352" s="204"/>
      <c r="J352" s="75"/>
      <c r="K352" s="75"/>
      <c r="L352" s="73"/>
      <c r="M352" s="271"/>
      <c r="N352" s="48"/>
      <c r="O352" s="48"/>
      <c r="P352" s="48"/>
      <c r="Q352" s="48"/>
      <c r="R352" s="48"/>
      <c r="S352" s="48"/>
      <c r="T352" s="96"/>
      <c r="AT352" s="25" t="s">
        <v>180</v>
      </c>
      <c r="AU352" s="25" t="s">
        <v>84</v>
      </c>
    </row>
    <row r="353" s="11" customFormat="1" ht="29.88" customHeight="1">
      <c r="B353" s="220"/>
      <c r="C353" s="221"/>
      <c r="D353" s="222" t="s">
        <v>71</v>
      </c>
      <c r="E353" s="234" t="s">
        <v>494</v>
      </c>
      <c r="F353" s="234" t="s">
        <v>495</v>
      </c>
      <c r="G353" s="221"/>
      <c r="H353" s="221"/>
      <c r="I353" s="224"/>
      <c r="J353" s="235">
        <f>BK353</f>
        <v>0</v>
      </c>
      <c r="K353" s="221"/>
      <c r="L353" s="226"/>
      <c r="M353" s="227"/>
      <c r="N353" s="228"/>
      <c r="O353" s="228"/>
      <c r="P353" s="229">
        <f>SUM(P354:P372)</f>
        <v>0</v>
      </c>
      <c r="Q353" s="228"/>
      <c r="R353" s="229">
        <f>SUM(R354:R372)</f>
        <v>0.57176024000000003</v>
      </c>
      <c r="S353" s="228"/>
      <c r="T353" s="230">
        <f>SUM(T354:T372)</f>
        <v>0.10163846</v>
      </c>
      <c r="AR353" s="231" t="s">
        <v>84</v>
      </c>
      <c r="AT353" s="232" t="s">
        <v>71</v>
      </c>
      <c r="AU353" s="232" t="s">
        <v>76</v>
      </c>
      <c r="AY353" s="231" t="s">
        <v>139</v>
      </c>
      <c r="BK353" s="233">
        <f>SUM(BK354:BK372)</f>
        <v>0</v>
      </c>
    </row>
    <row r="354" s="1" customFormat="1" ht="14.4" customHeight="1">
      <c r="B354" s="47"/>
      <c r="C354" s="236" t="s">
        <v>496</v>
      </c>
      <c r="D354" s="236" t="s">
        <v>142</v>
      </c>
      <c r="E354" s="237" t="s">
        <v>497</v>
      </c>
      <c r="F354" s="238" t="s">
        <v>498</v>
      </c>
      <c r="G354" s="239" t="s">
        <v>157</v>
      </c>
      <c r="H354" s="240">
        <v>327.86599999999999</v>
      </c>
      <c r="I354" s="241"/>
      <c r="J354" s="242">
        <f>ROUND(I354*H354,2)</f>
        <v>0</v>
      </c>
      <c r="K354" s="238" t="s">
        <v>146</v>
      </c>
      <c r="L354" s="73"/>
      <c r="M354" s="243" t="s">
        <v>21</v>
      </c>
      <c r="N354" s="244" t="s">
        <v>44</v>
      </c>
      <c r="O354" s="48"/>
      <c r="P354" s="245">
        <f>O354*H354</f>
        <v>0</v>
      </c>
      <c r="Q354" s="245">
        <v>0.001</v>
      </c>
      <c r="R354" s="245">
        <f>Q354*H354</f>
        <v>0.32786599999999999</v>
      </c>
      <c r="S354" s="245">
        <v>0.00031</v>
      </c>
      <c r="T354" s="246">
        <f>S354*H354</f>
        <v>0.10163846</v>
      </c>
      <c r="AR354" s="25" t="s">
        <v>239</v>
      </c>
      <c r="AT354" s="25" t="s">
        <v>142</v>
      </c>
      <c r="AU354" s="25" t="s">
        <v>84</v>
      </c>
      <c r="AY354" s="25" t="s">
        <v>139</v>
      </c>
      <c r="BE354" s="247">
        <f>IF(N354="základní",J354,0)</f>
        <v>0</v>
      </c>
      <c r="BF354" s="247">
        <f>IF(N354="snížená",J354,0)</f>
        <v>0</v>
      </c>
      <c r="BG354" s="247">
        <f>IF(N354="zákl. přenesená",J354,0)</f>
        <v>0</v>
      </c>
      <c r="BH354" s="247">
        <f>IF(N354="sníž. přenesená",J354,0)</f>
        <v>0</v>
      </c>
      <c r="BI354" s="247">
        <f>IF(N354="nulová",J354,0)</f>
        <v>0</v>
      </c>
      <c r="BJ354" s="25" t="s">
        <v>84</v>
      </c>
      <c r="BK354" s="247">
        <f>ROUND(I354*H354,2)</f>
        <v>0</v>
      </c>
      <c r="BL354" s="25" t="s">
        <v>239</v>
      </c>
      <c r="BM354" s="25" t="s">
        <v>499</v>
      </c>
    </row>
    <row r="355" s="1" customFormat="1">
      <c r="B355" s="47"/>
      <c r="C355" s="75"/>
      <c r="D355" s="250" t="s">
        <v>180</v>
      </c>
      <c r="E355" s="75"/>
      <c r="F355" s="270" t="s">
        <v>500</v>
      </c>
      <c r="G355" s="75"/>
      <c r="H355" s="75"/>
      <c r="I355" s="204"/>
      <c r="J355" s="75"/>
      <c r="K355" s="75"/>
      <c r="L355" s="73"/>
      <c r="M355" s="271"/>
      <c r="N355" s="48"/>
      <c r="O355" s="48"/>
      <c r="P355" s="48"/>
      <c r="Q355" s="48"/>
      <c r="R355" s="48"/>
      <c r="S355" s="48"/>
      <c r="T355" s="96"/>
      <c r="AT355" s="25" t="s">
        <v>180</v>
      </c>
      <c r="AU355" s="25" t="s">
        <v>84</v>
      </c>
    </row>
    <row r="356" s="13" customFormat="1">
      <c r="B356" s="259"/>
      <c r="C356" s="260"/>
      <c r="D356" s="250" t="s">
        <v>149</v>
      </c>
      <c r="E356" s="261" t="s">
        <v>21</v>
      </c>
      <c r="F356" s="262" t="s">
        <v>501</v>
      </c>
      <c r="G356" s="260"/>
      <c r="H356" s="263">
        <v>133.84800000000001</v>
      </c>
      <c r="I356" s="264"/>
      <c r="J356" s="260"/>
      <c r="K356" s="260"/>
      <c r="L356" s="265"/>
      <c r="M356" s="266"/>
      <c r="N356" s="267"/>
      <c r="O356" s="267"/>
      <c r="P356" s="267"/>
      <c r="Q356" s="267"/>
      <c r="R356" s="267"/>
      <c r="S356" s="267"/>
      <c r="T356" s="268"/>
      <c r="AT356" s="269" t="s">
        <v>149</v>
      </c>
      <c r="AU356" s="269" t="s">
        <v>84</v>
      </c>
      <c r="AV356" s="13" t="s">
        <v>84</v>
      </c>
      <c r="AW356" s="13" t="s">
        <v>35</v>
      </c>
      <c r="AX356" s="13" t="s">
        <v>72</v>
      </c>
      <c r="AY356" s="269" t="s">
        <v>139</v>
      </c>
    </row>
    <row r="357" s="13" customFormat="1">
      <c r="B357" s="259"/>
      <c r="C357" s="260"/>
      <c r="D357" s="250" t="s">
        <v>149</v>
      </c>
      <c r="E357" s="261" t="s">
        <v>21</v>
      </c>
      <c r="F357" s="262" t="s">
        <v>502</v>
      </c>
      <c r="G357" s="260"/>
      <c r="H357" s="263">
        <v>194.018</v>
      </c>
      <c r="I357" s="264"/>
      <c r="J357" s="260"/>
      <c r="K357" s="260"/>
      <c r="L357" s="265"/>
      <c r="M357" s="266"/>
      <c r="N357" s="267"/>
      <c r="O357" s="267"/>
      <c r="P357" s="267"/>
      <c r="Q357" s="267"/>
      <c r="R357" s="267"/>
      <c r="S357" s="267"/>
      <c r="T357" s="268"/>
      <c r="AT357" s="269" t="s">
        <v>149</v>
      </c>
      <c r="AU357" s="269" t="s">
        <v>84</v>
      </c>
      <c r="AV357" s="13" t="s">
        <v>84</v>
      </c>
      <c r="AW357" s="13" t="s">
        <v>35</v>
      </c>
      <c r="AX357" s="13" t="s">
        <v>72</v>
      </c>
      <c r="AY357" s="269" t="s">
        <v>139</v>
      </c>
    </row>
    <row r="358" s="14" customFormat="1">
      <c r="B358" s="272"/>
      <c r="C358" s="273"/>
      <c r="D358" s="250" t="s">
        <v>149</v>
      </c>
      <c r="E358" s="274" t="s">
        <v>21</v>
      </c>
      <c r="F358" s="275" t="s">
        <v>185</v>
      </c>
      <c r="G358" s="273"/>
      <c r="H358" s="276">
        <v>327.86599999999999</v>
      </c>
      <c r="I358" s="277"/>
      <c r="J358" s="273"/>
      <c r="K358" s="273"/>
      <c r="L358" s="278"/>
      <c r="M358" s="279"/>
      <c r="N358" s="280"/>
      <c r="O358" s="280"/>
      <c r="P358" s="280"/>
      <c r="Q358" s="280"/>
      <c r="R358" s="280"/>
      <c r="S358" s="280"/>
      <c r="T358" s="281"/>
      <c r="AT358" s="282" t="s">
        <v>149</v>
      </c>
      <c r="AU358" s="282" t="s">
        <v>84</v>
      </c>
      <c r="AV358" s="14" t="s">
        <v>147</v>
      </c>
      <c r="AW358" s="14" t="s">
        <v>35</v>
      </c>
      <c r="AX358" s="14" t="s">
        <v>76</v>
      </c>
      <c r="AY358" s="282" t="s">
        <v>139</v>
      </c>
    </row>
    <row r="359" s="1" customFormat="1" ht="22.8" customHeight="1">
      <c r="B359" s="47"/>
      <c r="C359" s="236" t="s">
        <v>503</v>
      </c>
      <c r="D359" s="236" t="s">
        <v>142</v>
      </c>
      <c r="E359" s="237" t="s">
        <v>504</v>
      </c>
      <c r="F359" s="238" t="s">
        <v>505</v>
      </c>
      <c r="G359" s="239" t="s">
        <v>157</v>
      </c>
      <c r="H359" s="240">
        <v>327.86599999999999</v>
      </c>
      <c r="I359" s="241"/>
      <c r="J359" s="242">
        <f>ROUND(I359*H359,2)</f>
        <v>0</v>
      </c>
      <c r="K359" s="238" t="s">
        <v>146</v>
      </c>
      <c r="L359" s="73"/>
      <c r="M359" s="243" t="s">
        <v>21</v>
      </c>
      <c r="N359" s="244" t="s">
        <v>44</v>
      </c>
      <c r="O359" s="48"/>
      <c r="P359" s="245">
        <f>O359*H359</f>
        <v>0</v>
      </c>
      <c r="Q359" s="245">
        <v>0</v>
      </c>
      <c r="R359" s="245">
        <f>Q359*H359</f>
        <v>0</v>
      </c>
      <c r="S359" s="245">
        <v>0</v>
      </c>
      <c r="T359" s="246">
        <f>S359*H359</f>
        <v>0</v>
      </c>
      <c r="AR359" s="25" t="s">
        <v>239</v>
      </c>
      <c r="AT359" s="25" t="s">
        <v>142</v>
      </c>
      <c r="AU359" s="25" t="s">
        <v>84</v>
      </c>
      <c r="AY359" s="25" t="s">
        <v>139</v>
      </c>
      <c r="BE359" s="247">
        <f>IF(N359="základní",J359,0)</f>
        <v>0</v>
      </c>
      <c r="BF359" s="247">
        <f>IF(N359="snížená",J359,0)</f>
        <v>0</v>
      </c>
      <c r="BG359" s="247">
        <f>IF(N359="zákl. přenesená",J359,0)</f>
        <v>0</v>
      </c>
      <c r="BH359" s="247">
        <f>IF(N359="sníž. přenesená",J359,0)</f>
        <v>0</v>
      </c>
      <c r="BI359" s="247">
        <f>IF(N359="nulová",J359,0)</f>
        <v>0</v>
      </c>
      <c r="BJ359" s="25" t="s">
        <v>84</v>
      </c>
      <c r="BK359" s="247">
        <f>ROUND(I359*H359,2)</f>
        <v>0</v>
      </c>
      <c r="BL359" s="25" t="s">
        <v>239</v>
      </c>
      <c r="BM359" s="25" t="s">
        <v>506</v>
      </c>
    </row>
    <row r="360" s="13" customFormat="1">
      <c r="B360" s="259"/>
      <c r="C360" s="260"/>
      <c r="D360" s="250" t="s">
        <v>149</v>
      </c>
      <c r="E360" s="261" t="s">
        <v>21</v>
      </c>
      <c r="F360" s="262" t="s">
        <v>501</v>
      </c>
      <c r="G360" s="260"/>
      <c r="H360" s="263">
        <v>133.84800000000001</v>
      </c>
      <c r="I360" s="264"/>
      <c r="J360" s="260"/>
      <c r="K360" s="260"/>
      <c r="L360" s="265"/>
      <c r="M360" s="266"/>
      <c r="N360" s="267"/>
      <c r="O360" s="267"/>
      <c r="P360" s="267"/>
      <c r="Q360" s="267"/>
      <c r="R360" s="267"/>
      <c r="S360" s="267"/>
      <c r="T360" s="268"/>
      <c r="AT360" s="269" t="s">
        <v>149</v>
      </c>
      <c r="AU360" s="269" t="s">
        <v>84</v>
      </c>
      <c r="AV360" s="13" t="s">
        <v>84</v>
      </c>
      <c r="AW360" s="13" t="s">
        <v>35</v>
      </c>
      <c r="AX360" s="13" t="s">
        <v>72</v>
      </c>
      <c r="AY360" s="269" t="s">
        <v>139</v>
      </c>
    </row>
    <row r="361" s="13" customFormat="1">
      <c r="B361" s="259"/>
      <c r="C361" s="260"/>
      <c r="D361" s="250" t="s">
        <v>149</v>
      </c>
      <c r="E361" s="261" t="s">
        <v>21</v>
      </c>
      <c r="F361" s="262" t="s">
        <v>502</v>
      </c>
      <c r="G361" s="260"/>
      <c r="H361" s="263">
        <v>194.018</v>
      </c>
      <c r="I361" s="264"/>
      <c r="J361" s="260"/>
      <c r="K361" s="260"/>
      <c r="L361" s="265"/>
      <c r="M361" s="266"/>
      <c r="N361" s="267"/>
      <c r="O361" s="267"/>
      <c r="P361" s="267"/>
      <c r="Q361" s="267"/>
      <c r="R361" s="267"/>
      <c r="S361" s="267"/>
      <c r="T361" s="268"/>
      <c r="AT361" s="269" t="s">
        <v>149</v>
      </c>
      <c r="AU361" s="269" t="s">
        <v>84</v>
      </c>
      <c r="AV361" s="13" t="s">
        <v>84</v>
      </c>
      <c r="AW361" s="13" t="s">
        <v>35</v>
      </c>
      <c r="AX361" s="13" t="s">
        <v>72</v>
      </c>
      <c r="AY361" s="269" t="s">
        <v>139</v>
      </c>
    </row>
    <row r="362" s="14" customFormat="1">
      <c r="B362" s="272"/>
      <c r="C362" s="273"/>
      <c r="D362" s="250" t="s">
        <v>149</v>
      </c>
      <c r="E362" s="274" t="s">
        <v>21</v>
      </c>
      <c r="F362" s="275" t="s">
        <v>185</v>
      </c>
      <c r="G362" s="273"/>
      <c r="H362" s="276">
        <v>327.86599999999999</v>
      </c>
      <c r="I362" s="277"/>
      <c r="J362" s="273"/>
      <c r="K362" s="273"/>
      <c r="L362" s="278"/>
      <c r="M362" s="279"/>
      <c r="N362" s="280"/>
      <c r="O362" s="280"/>
      <c r="P362" s="280"/>
      <c r="Q362" s="280"/>
      <c r="R362" s="280"/>
      <c r="S362" s="280"/>
      <c r="T362" s="281"/>
      <c r="AT362" s="282" t="s">
        <v>149</v>
      </c>
      <c r="AU362" s="282" t="s">
        <v>84</v>
      </c>
      <c r="AV362" s="14" t="s">
        <v>147</v>
      </c>
      <c r="AW362" s="14" t="s">
        <v>35</v>
      </c>
      <c r="AX362" s="14" t="s">
        <v>76</v>
      </c>
      <c r="AY362" s="282" t="s">
        <v>139</v>
      </c>
    </row>
    <row r="363" s="1" customFormat="1" ht="22.8" customHeight="1">
      <c r="B363" s="47"/>
      <c r="C363" s="236" t="s">
        <v>507</v>
      </c>
      <c r="D363" s="236" t="s">
        <v>142</v>
      </c>
      <c r="E363" s="237" t="s">
        <v>508</v>
      </c>
      <c r="F363" s="238" t="s">
        <v>509</v>
      </c>
      <c r="G363" s="239" t="s">
        <v>157</v>
      </c>
      <c r="H363" s="240">
        <v>501.83999999999998</v>
      </c>
      <c r="I363" s="241"/>
      <c r="J363" s="242">
        <f>ROUND(I363*H363,2)</f>
        <v>0</v>
      </c>
      <c r="K363" s="238" t="s">
        <v>146</v>
      </c>
      <c r="L363" s="73"/>
      <c r="M363" s="243" t="s">
        <v>21</v>
      </c>
      <c r="N363" s="244" t="s">
        <v>44</v>
      </c>
      <c r="O363" s="48"/>
      <c r="P363" s="245">
        <f>O363*H363</f>
        <v>0</v>
      </c>
      <c r="Q363" s="245">
        <v>0.00020000000000000001</v>
      </c>
      <c r="R363" s="245">
        <f>Q363*H363</f>
        <v>0.100368</v>
      </c>
      <c r="S363" s="245">
        <v>0</v>
      </c>
      <c r="T363" s="246">
        <f>S363*H363</f>
        <v>0</v>
      </c>
      <c r="AR363" s="25" t="s">
        <v>239</v>
      </c>
      <c r="AT363" s="25" t="s">
        <v>142</v>
      </c>
      <c r="AU363" s="25" t="s">
        <v>84</v>
      </c>
      <c r="AY363" s="25" t="s">
        <v>139</v>
      </c>
      <c r="BE363" s="247">
        <f>IF(N363="základní",J363,0)</f>
        <v>0</v>
      </c>
      <c r="BF363" s="247">
        <f>IF(N363="snížená",J363,0)</f>
        <v>0</v>
      </c>
      <c r="BG363" s="247">
        <f>IF(N363="zákl. přenesená",J363,0)</f>
        <v>0</v>
      </c>
      <c r="BH363" s="247">
        <f>IF(N363="sníž. přenesená",J363,0)</f>
        <v>0</v>
      </c>
      <c r="BI363" s="247">
        <f>IF(N363="nulová",J363,0)</f>
        <v>0</v>
      </c>
      <c r="BJ363" s="25" t="s">
        <v>84</v>
      </c>
      <c r="BK363" s="247">
        <f>ROUND(I363*H363,2)</f>
        <v>0</v>
      </c>
      <c r="BL363" s="25" t="s">
        <v>239</v>
      </c>
      <c r="BM363" s="25" t="s">
        <v>510</v>
      </c>
    </row>
    <row r="364" s="1" customFormat="1" ht="34.2" customHeight="1">
      <c r="B364" s="47"/>
      <c r="C364" s="236" t="s">
        <v>511</v>
      </c>
      <c r="D364" s="236" t="s">
        <v>142</v>
      </c>
      <c r="E364" s="237" t="s">
        <v>512</v>
      </c>
      <c r="F364" s="238" t="s">
        <v>513</v>
      </c>
      <c r="G364" s="239" t="s">
        <v>157</v>
      </c>
      <c r="H364" s="240">
        <v>501.83999999999998</v>
      </c>
      <c r="I364" s="241"/>
      <c r="J364" s="242">
        <f>ROUND(I364*H364,2)</f>
        <v>0</v>
      </c>
      <c r="K364" s="238" t="s">
        <v>146</v>
      </c>
      <c r="L364" s="73"/>
      <c r="M364" s="243" t="s">
        <v>21</v>
      </c>
      <c r="N364" s="244" t="s">
        <v>44</v>
      </c>
      <c r="O364" s="48"/>
      <c r="P364" s="245">
        <f>O364*H364</f>
        <v>0</v>
      </c>
      <c r="Q364" s="245">
        <v>0.00028600000000000001</v>
      </c>
      <c r="R364" s="245">
        <f>Q364*H364</f>
        <v>0.14352624</v>
      </c>
      <c r="S364" s="245">
        <v>0</v>
      </c>
      <c r="T364" s="246">
        <f>S364*H364</f>
        <v>0</v>
      </c>
      <c r="AR364" s="25" t="s">
        <v>239</v>
      </c>
      <c r="AT364" s="25" t="s">
        <v>142</v>
      </c>
      <c r="AU364" s="25" t="s">
        <v>84</v>
      </c>
      <c r="AY364" s="25" t="s">
        <v>139</v>
      </c>
      <c r="BE364" s="247">
        <f>IF(N364="základní",J364,0)</f>
        <v>0</v>
      </c>
      <c r="BF364" s="247">
        <f>IF(N364="snížená",J364,0)</f>
        <v>0</v>
      </c>
      <c r="BG364" s="247">
        <f>IF(N364="zákl. přenesená",J364,0)</f>
        <v>0</v>
      </c>
      <c r="BH364" s="247">
        <f>IF(N364="sníž. přenesená",J364,0)</f>
        <v>0</v>
      </c>
      <c r="BI364" s="247">
        <f>IF(N364="nulová",J364,0)</f>
        <v>0</v>
      </c>
      <c r="BJ364" s="25" t="s">
        <v>84</v>
      </c>
      <c r="BK364" s="247">
        <f>ROUND(I364*H364,2)</f>
        <v>0</v>
      </c>
      <c r="BL364" s="25" t="s">
        <v>239</v>
      </c>
      <c r="BM364" s="25" t="s">
        <v>514</v>
      </c>
    </row>
    <row r="365" s="12" customFormat="1">
      <c r="B365" s="248"/>
      <c r="C365" s="249"/>
      <c r="D365" s="250" t="s">
        <v>149</v>
      </c>
      <c r="E365" s="251" t="s">
        <v>21</v>
      </c>
      <c r="F365" s="252" t="s">
        <v>150</v>
      </c>
      <c r="G365" s="249"/>
      <c r="H365" s="251" t="s">
        <v>21</v>
      </c>
      <c r="I365" s="253"/>
      <c r="J365" s="249"/>
      <c r="K365" s="249"/>
      <c r="L365" s="254"/>
      <c r="M365" s="255"/>
      <c r="N365" s="256"/>
      <c r="O365" s="256"/>
      <c r="P365" s="256"/>
      <c r="Q365" s="256"/>
      <c r="R365" s="256"/>
      <c r="S365" s="256"/>
      <c r="T365" s="257"/>
      <c r="AT365" s="258" t="s">
        <v>149</v>
      </c>
      <c r="AU365" s="258" t="s">
        <v>84</v>
      </c>
      <c r="AV365" s="12" t="s">
        <v>76</v>
      </c>
      <c r="AW365" s="12" t="s">
        <v>35</v>
      </c>
      <c r="AX365" s="12" t="s">
        <v>72</v>
      </c>
      <c r="AY365" s="258" t="s">
        <v>139</v>
      </c>
    </row>
    <row r="366" s="13" customFormat="1">
      <c r="B366" s="259"/>
      <c r="C366" s="260"/>
      <c r="D366" s="250" t="s">
        <v>149</v>
      </c>
      <c r="E366" s="261" t="s">
        <v>21</v>
      </c>
      <c r="F366" s="262" t="s">
        <v>515</v>
      </c>
      <c r="G366" s="260"/>
      <c r="H366" s="263">
        <v>148.72</v>
      </c>
      <c r="I366" s="264"/>
      <c r="J366" s="260"/>
      <c r="K366" s="260"/>
      <c r="L366" s="265"/>
      <c r="M366" s="266"/>
      <c r="N366" s="267"/>
      <c r="O366" s="267"/>
      <c r="P366" s="267"/>
      <c r="Q366" s="267"/>
      <c r="R366" s="267"/>
      <c r="S366" s="267"/>
      <c r="T366" s="268"/>
      <c r="AT366" s="269" t="s">
        <v>149</v>
      </c>
      <c r="AU366" s="269" t="s">
        <v>84</v>
      </c>
      <c r="AV366" s="13" t="s">
        <v>84</v>
      </c>
      <c r="AW366" s="13" t="s">
        <v>35</v>
      </c>
      <c r="AX366" s="13" t="s">
        <v>72</v>
      </c>
      <c r="AY366" s="269" t="s">
        <v>139</v>
      </c>
    </row>
    <row r="367" s="13" customFormat="1">
      <c r="B367" s="259"/>
      <c r="C367" s="260"/>
      <c r="D367" s="250" t="s">
        <v>149</v>
      </c>
      <c r="E367" s="261" t="s">
        <v>21</v>
      </c>
      <c r="F367" s="262" t="s">
        <v>212</v>
      </c>
      <c r="G367" s="260"/>
      <c r="H367" s="263">
        <v>36.799999999999997</v>
      </c>
      <c r="I367" s="264"/>
      <c r="J367" s="260"/>
      <c r="K367" s="260"/>
      <c r="L367" s="265"/>
      <c r="M367" s="266"/>
      <c r="N367" s="267"/>
      <c r="O367" s="267"/>
      <c r="P367" s="267"/>
      <c r="Q367" s="267"/>
      <c r="R367" s="267"/>
      <c r="S367" s="267"/>
      <c r="T367" s="268"/>
      <c r="AT367" s="269" t="s">
        <v>149</v>
      </c>
      <c r="AU367" s="269" t="s">
        <v>84</v>
      </c>
      <c r="AV367" s="13" t="s">
        <v>84</v>
      </c>
      <c r="AW367" s="13" t="s">
        <v>35</v>
      </c>
      <c r="AX367" s="13" t="s">
        <v>72</v>
      </c>
      <c r="AY367" s="269" t="s">
        <v>139</v>
      </c>
    </row>
    <row r="368" s="13" customFormat="1">
      <c r="B368" s="259"/>
      <c r="C368" s="260"/>
      <c r="D368" s="250" t="s">
        <v>149</v>
      </c>
      <c r="E368" s="261" t="s">
        <v>21</v>
      </c>
      <c r="F368" s="262" t="s">
        <v>213</v>
      </c>
      <c r="G368" s="260"/>
      <c r="H368" s="263">
        <v>6.4800000000000004</v>
      </c>
      <c r="I368" s="264"/>
      <c r="J368" s="260"/>
      <c r="K368" s="260"/>
      <c r="L368" s="265"/>
      <c r="M368" s="266"/>
      <c r="N368" s="267"/>
      <c r="O368" s="267"/>
      <c r="P368" s="267"/>
      <c r="Q368" s="267"/>
      <c r="R368" s="267"/>
      <c r="S368" s="267"/>
      <c r="T368" s="268"/>
      <c r="AT368" s="269" t="s">
        <v>149</v>
      </c>
      <c r="AU368" s="269" t="s">
        <v>84</v>
      </c>
      <c r="AV368" s="13" t="s">
        <v>84</v>
      </c>
      <c r="AW368" s="13" t="s">
        <v>35</v>
      </c>
      <c r="AX368" s="13" t="s">
        <v>72</v>
      </c>
      <c r="AY368" s="269" t="s">
        <v>139</v>
      </c>
    </row>
    <row r="369" s="13" customFormat="1">
      <c r="B369" s="259"/>
      <c r="C369" s="260"/>
      <c r="D369" s="250" t="s">
        <v>149</v>
      </c>
      <c r="E369" s="261" t="s">
        <v>21</v>
      </c>
      <c r="F369" s="262" t="s">
        <v>214</v>
      </c>
      <c r="G369" s="260"/>
      <c r="H369" s="263">
        <v>151</v>
      </c>
      <c r="I369" s="264"/>
      <c r="J369" s="260"/>
      <c r="K369" s="260"/>
      <c r="L369" s="265"/>
      <c r="M369" s="266"/>
      <c r="N369" s="267"/>
      <c r="O369" s="267"/>
      <c r="P369" s="267"/>
      <c r="Q369" s="267"/>
      <c r="R369" s="267"/>
      <c r="S369" s="267"/>
      <c r="T369" s="268"/>
      <c r="AT369" s="269" t="s">
        <v>149</v>
      </c>
      <c r="AU369" s="269" t="s">
        <v>84</v>
      </c>
      <c r="AV369" s="13" t="s">
        <v>84</v>
      </c>
      <c r="AW369" s="13" t="s">
        <v>35</v>
      </c>
      <c r="AX369" s="13" t="s">
        <v>72</v>
      </c>
      <c r="AY369" s="269" t="s">
        <v>139</v>
      </c>
    </row>
    <row r="370" s="13" customFormat="1">
      <c r="B370" s="259"/>
      <c r="C370" s="260"/>
      <c r="D370" s="250" t="s">
        <v>149</v>
      </c>
      <c r="E370" s="261" t="s">
        <v>21</v>
      </c>
      <c r="F370" s="262" t="s">
        <v>215</v>
      </c>
      <c r="G370" s="260"/>
      <c r="H370" s="263">
        <v>149</v>
      </c>
      <c r="I370" s="264"/>
      <c r="J370" s="260"/>
      <c r="K370" s="260"/>
      <c r="L370" s="265"/>
      <c r="M370" s="266"/>
      <c r="N370" s="267"/>
      <c r="O370" s="267"/>
      <c r="P370" s="267"/>
      <c r="Q370" s="267"/>
      <c r="R370" s="267"/>
      <c r="S370" s="267"/>
      <c r="T370" s="268"/>
      <c r="AT370" s="269" t="s">
        <v>149</v>
      </c>
      <c r="AU370" s="269" t="s">
        <v>84</v>
      </c>
      <c r="AV370" s="13" t="s">
        <v>84</v>
      </c>
      <c r="AW370" s="13" t="s">
        <v>35</v>
      </c>
      <c r="AX370" s="13" t="s">
        <v>72</v>
      </c>
      <c r="AY370" s="269" t="s">
        <v>139</v>
      </c>
    </row>
    <row r="371" s="13" customFormat="1">
      <c r="B371" s="259"/>
      <c r="C371" s="260"/>
      <c r="D371" s="250" t="s">
        <v>149</v>
      </c>
      <c r="E371" s="261" t="s">
        <v>21</v>
      </c>
      <c r="F371" s="262" t="s">
        <v>220</v>
      </c>
      <c r="G371" s="260"/>
      <c r="H371" s="263">
        <v>9.8399999999999999</v>
      </c>
      <c r="I371" s="264"/>
      <c r="J371" s="260"/>
      <c r="K371" s="260"/>
      <c r="L371" s="265"/>
      <c r="M371" s="266"/>
      <c r="N371" s="267"/>
      <c r="O371" s="267"/>
      <c r="P371" s="267"/>
      <c r="Q371" s="267"/>
      <c r="R371" s="267"/>
      <c r="S371" s="267"/>
      <c r="T371" s="268"/>
      <c r="AT371" s="269" t="s">
        <v>149</v>
      </c>
      <c r="AU371" s="269" t="s">
        <v>84</v>
      </c>
      <c r="AV371" s="13" t="s">
        <v>84</v>
      </c>
      <c r="AW371" s="13" t="s">
        <v>35</v>
      </c>
      <c r="AX371" s="13" t="s">
        <v>72</v>
      </c>
      <c r="AY371" s="269" t="s">
        <v>139</v>
      </c>
    </row>
    <row r="372" s="14" customFormat="1">
      <c r="B372" s="272"/>
      <c r="C372" s="273"/>
      <c r="D372" s="250" t="s">
        <v>149</v>
      </c>
      <c r="E372" s="274" t="s">
        <v>21</v>
      </c>
      <c r="F372" s="275" t="s">
        <v>185</v>
      </c>
      <c r="G372" s="273"/>
      <c r="H372" s="276">
        <v>501.83999999999998</v>
      </c>
      <c r="I372" s="277"/>
      <c r="J372" s="273"/>
      <c r="K372" s="273"/>
      <c r="L372" s="278"/>
      <c r="M372" s="304"/>
      <c r="N372" s="305"/>
      <c r="O372" s="305"/>
      <c r="P372" s="305"/>
      <c r="Q372" s="305"/>
      <c r="R372" s="305"/>
      <c r="S372" s="305"/>
      <c r="T372" s="306"/>
      <c r="AT372" s="282" t="s">
        <v>149</v>
      </c>
      <c r="AU372" s="282" t="s">
        <v>84</v>
      </c>
      <c r="AV372" s="14" t="s">
        <v>147</v>
      </c>
      <c r="AW372" s="14" t="s">
        <v>35</v>
      </c>
      <c r="AX372" s="14" t="s">
        <v>76</v>
      </c>
      <c r="AY372" s="282" t="s">
        <v>139</v>
      </c>
    </row>
    <row r="373" s="1" customFormat="1" ht="6.96" customHeight="1">
      <c r="B373" s="68"/>
      <c r="C373" s="69"/>
      <c r="D373" s="69"/>
      <c r="E373" s="69"/>
      <c r="F373" s="69"/>
      <c r="G373" s="69"/>
      <c r="H373" s="69"/>
      <c r="I373" s="179"/>
      <c r="J373" s="69"/>
      <c r="K373" s="69"/>
      <c r="L373" s="73"/>
    </row>
  </sheetData>
  <sheetProtection sheet="1" autoFilter="0" formatColumns="0" formatRows="0" objects="1" scenarios="1" spinCount="100000" saltValue="Dj9DizeWq7Wc5cTS+IJKvaiG7bAhxKyCWmioIoQ5l8aFLdbELLzKZZPLlZQXcaXXp0zQrnEEG3nU+Ua0NmD8xg==" hashValue="f5hqOGaRQ+b0RMOP7y5PP2lkuO9Oq312KZFuWnQe2pKK8lhGtQ+IrJyJUsTRvF67KdMsPpf/laq+GDfzzaoACQ==" algorithmName="SHA-512" password="CC35"/>
  <autoFilter ref="C97:K372"/>
  <mergeCells count="13">
    <mergeCell ref="E7:H7"/>
    <mergeCell ref="E9:H9"/>
    <mergeCell ref="E11:H11"/>
    <mergeCell ref="E26:H26"/>
    <mergeCell ref="E47:H47"/>
    <mergeCell ref="E49:H49"/>
    <mergeCell ref="E51:H51"/>
    <mergeCell ref="J55:J56"/>
    <mergeCell ref="E86:H86"/>
    <mergeCell ref="E88:H88"/>
    <mergeCell ref="E90:H90"/>
    <mergeCell ref="G1:H1"/>
    <mergeCell ref="L2:V2"/>
  </mergeCells>
  <hyperlinks>
    <hyperlink ref="F1:G1" location="C2" display="1) Krycí list soupisu"/>
    <hyperlink ref="G1:H1" location="C58" display="2) Rekapitulace"/>
    <hyperlink ref="J1" location="C9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7.14" customWidth="1"/>
    <col min="2" max="2" width="1.43" customWidth="1"/>
    <col min="3" max="3" width="3.57" customWidth="1"/>
    <col min="4" max="4" width="3.71" customWidth="1"/>
    <col min="5" max="5" width="14.71" customWidth="1"/>
    <col min="6" max="6" width="64.29" customWidth="1"/>
    <col min="7" max="7" width="7.43" customWidth="1"/>
    <col min="8" max="8" width="9.57" customWidth="1"/>
    <col min="9" max="9" width="10.86" style="149" customWidth="1"/>
    <col min="10" max="10" width="20.14" customWidth="1"/>
    <col min="11" max="11" width="13.29" customWidth="1"/>
    <col min="13" max="13" width="9.14" hidden="1"/>
    <col min="14" max="14" width="9.14" hidden="1"/>
    <col min="15" max="15" width="9.14" hidden="1"/>
    <col min="16" max="16" width="9.14" hidden="1"/>
    <col min="17" max="17" width="9.14" hidden="1"/>
    <col min="18" max="18" width="9.14" hidden="1"/>
    <col min="19" max="19" width="7" hidden="1" customWidth="1"/>
    <col min="20" max="20" width="25.43" hidden="1" customWidth="1"/>
    <col min="21" max="21" width="14" hidden="1" customWidth="1"/>
    <col min="22" max="22" width="10.57" customWidth="1"/>
    <col min="23" max="23" width="14" customWidth="1"/>
    <col min="24" max="24" width="10.57" customWidth="1"/>
    <col min="25" max="25" width="12.86" customWidth="1"/>
    <col min="26" max="26" width="9.43" customWidth="1"/>
    <col min="27" max="27" width="12.86" customWidth="1"/>
    <col min="28" max="28" width="14" customWidth="1"/>
    <col min="29" max="29" width="9.43" customWidth="1"/>
    <col min="30" max="30" width="12.86" customWidth="1"/>
    <col min="31" max="31" width="14" customWidth="1"/>
    <col min="44" max="44" width="9.14" hidden="1"/>
    <col min="45" max="45" width="9.14" hidden="1"/>
    <col min="46" max="46" width="9.14" hidden="1"/>
    <col min="47" max="47" width="9.14" hidden="1"/>
    <col min="48" max="48" width="9.14" hidden="1"/>
    <col min="49" max="49" width="9.14" hidden="1"/>
    <col min="50" max="50" width="9.14" hidden="1"/>
    <col min="51" max="51" width="9.14" hidden="1"/>
    <col min="52" max="52" width="9.14" hidden="1"/>
    <col min="53" max="53" width="9.14" hidden="1"/>
    <col min="54" max="54" width="9.14" hidden="1"/>
    <col min="55" max="55" width="9.14" hidden="1"/>
    <col min="56" max="56" width="9.14" hidden="1"/>
    <col min="57" max="57" width="9.14" hidden="1"/>
    <col min="58" max="58" width="9.14" hidden="1"/>
    <col min="59" max="59" width="9.14" hidden="1"/>
    <col min="60" max="60" width="9.14" hidden="1"/>
    <col min="61" max="61" width="9.14" hidden="1"/>
    <col min="62" max="62" width="9.14" hidden="1"/>
    <col min="63" max="63" width="9.14" hidden="1"/>
    <col min="64" max="64" width="9.14" hidden="1"/>
    <col min="65" max="65" width="9.14" hidden="1"/>
  </cols>
  <sheetData>
    <row r="1" ht="21.84" customHeight="1">
      <c r="A1" s="22"/>
      <c r="B1" s="150"/>
      <c r="C1" s="150"/>
      <c r="D1" s="151" t="s">
        <v>1</v>
      </c>
      <c r="E1" s="150"/>
      <c r="F1" s="152" t="s">
        <v>92</v>
      </c>
      <c r="G1" s="152" t="s">
        <v>93</v>
      </c>
      <c r="H1" s="152"/>
      <c r="I1" s="153"/>
      <c r="J1" s="152" t="s">
        <v>94</v>
      </c>
      <c r="K1" s="151" t="s">
        <v>95</v>
      </c>
      <c r="L1" s="152" t="s">
        <v>96</v>
      </c>
      <c r="M1" s="152"/>
      <c r="N1" s="152"/>
      <c r="O1" s="152"/>
      <c r="P1" s="152"/>
      <c r="Q1" s="152"/>
      <c r="R1" s="152"/>
      <c r="S1" s="152"/>
      <c r="T1" s="152"/>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91</v>
      </c>
    </row>
    <row r="3" ht="6.96" customHeight="1">
      <c r="B3" s="26"/>
      <c r="C3" s="27"/>
      <c r="D3" s="27"/>
      <c r="E3" s="27"/>
      <c r="F3" s="27"/>
      <c r="G3" s="27"/>
      <c r="H3" s="27"/>
      <c r="I3" s="154"/>
      <c r="J3" s="27"/>
      <c r="K3" s="28"/>
      <c r="AT3" s="25" t="s">
        <v>76</v>
      </c>
    </row>
    <row r="4" ht="36.96" customHeight="1">
      <c r="B4" s="29"/>
      <c r="C4" s="30"/>
      <c r="D4" s="31" t="s">
        <v>97</v>
      </c>
      <c r="E4" s="30"/>
      <c r="F4" s="30"/>
      <c r="G4" s="30"/>
      <c r="H4" s="30"/>
      <c r="I4" s="155"/>
      <c r="J4" s="30"/>
      <c r="K4" s="32"/>
      <c r="M4" s="33" t="s">
        <v>12</v>
      </c>
      <c r="AT4" s="25" t="s">
        <v>6</v>
      </c>
    </row>
    <row r="5" ht="6.96" customHeight="1">
      <c r="B5" s="29"/>
      <c r="C5" s="30"/>
      <c r="D5" s="30"/>
      <c r="E5" s="30"/>
      <c r="F5" s="30"/>
      <c r="G5" s="30"/>
      <c r="H5" s="30"/>
      <c r="I5" s="155"/>
      <c r="J5" s="30"/>
      <c r="K5" s="32"/>
    </row>
    <row r="6">
      <c r="B6" s="29"/>
      <c r="C6" s="30"/>
      <c r="D6" s="41" t="s">
        <v>18</v>
      </c>
      <c r="E6" s="30"/>
      <c r="F6" s="30"/>
      <c r="G6" s="30"/>
      <c r="H6" s="30"/>
      <c r="I6" s="155"/>
      <c r="J6" s="30"/>
      <c r="K6" s="32"/>
    </row>
    <row r="7" ht="14.4" customHeight="1">
      <c r="B7" s="29"/>
      <c r="C7" s="30"/>
      <c r="D7" s="30"/>
      <c r="E7" s="156" t="str">
        <f>'Rekapitulace stavby'!K6</f>
        <v>Změna vytápění bytů na plyn.etážové topení, vč. výměny rozvodů, vodoinstalace a zař.předmětů, Smirnovova 1 . O-Zábřeh</v>
      </c>
      <c r="F7" s="41"/>
      <c r="G7" s="41"/>
      <c r="H7" s="41"/>
      <c r="I7" s="155"/>
      <c r="J7" s="30"/>
      <c r="K7" s="32"/>
    </row>
    <row r="8">
      <c r="B8" s="29"/>
      <c r="C8" s="30"/>
      <c r="D8" s="41" t="s">
        <v>98</v>
      </c>
      <c r="E8" s="30"/>
      <c r="F8" s="30"/>
      <c r="G8" s="30"/>
      <c r="H8" s="30"/>
      <c r="I8" s="155"/>
      <c r="J8" s="30"/>
      <c r="K8" s="32"/>
    </row>
    <row r="9" s="1" customFormat="1" ht="14.4" customHeight="1">
      <c r="B9" s="47"/>
      <c r="C9" s="48"/>
      <c r="D9" s="48"/>
      <c r="E9" s="156" t="s">
        <v>516</v>
      </c>
      <c r="F9" s="48"/>
      <c r="G9" s="48"/>
      <c r="H9" s="48"/>
      <c r="I9" s="157"/>
      <c r="J9" s="48"/>
      <c r="K9" s="52"/>
    </row>
    <row r="10" s="1" customFormat="1">
      <c r="B10" s="47"/>
      <c r="C10" s="48"/>
      <c r="D10" s="41" t="s">
        <v>100</v>
      </c>
      <c r="E10" s="48"/>
      <c r="F10" s="48"/>
      <c r="G10" s="48"/>
      <c r="H10" s="48"/>
      <c r="I10" s="157"/>
      <c r="J10" s="48"/>
      <c r="K10" s="52"/>
    </row>
    <row r="11" s="1" customFormat="1" ht="36.96" customHeight="1">
      <c r="B11" s="47"/>
      <c r="C11" s="48"/>
      <c r="D11" s="48"/>
      <c r="E11" s="158" t="s">
        <v>517</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1" t="s">
        <v>20</v>
      </c>
      <c r="E13" s="48"/>
      <c r="F13" s="36" t="s">
        <v>21</v>
      </c>
      <c r="G13" s="48"/>
      <c r="H13" s="48"/>
      <c r="I13" s="159" t="s">
        <v>22</v>
      </c>
      <c r="J13" s="36" t="s">
        <v>21</v>
      </c>
      <c r="K13" s="52"/>
    </row>
    <row r="14" s="1" customFormat="1" ht="14.4" customHeight="1">
      <c r="B14" s="47"/>
      <c r="C14" s="48"/>
      <c r="D14" s="41" t="s">
        <v>23</v>
      </c>
      <c r="E14" s="48"/>
      <c r="F14" s="36" t="s">
        <v>24</v>
      </c>
      <c r="G14" s="48"/>
      <c r="H14" s="48"/>
      <c r="I14" s="159" t="s">
        <v>25</v>
      </c>
      <c r="J14" s="160" t="str">
        <f>'Rekapitulace stavby'!AN8</f>
        <v>7. 8. 2017</v>
      </c>
      <c r="K14" s="52"/>
    </row>
    <row r="15" s="1" customFormat="1" ht="10.8" customHeight="1">
      <c r="B15" s="47"/>
      <c r="C15" s="48"/>
      <c r="D15" s="48"/>
      <c r="E15" s="48"/>
      <c r="F15" s="48"/>
      <c r="G15" s="48"/>
      <c r="H15" s="48"/>
      <c r="I15" s="157"/>
      <c r="J15" s="48"/>
      <c r="K15" s="52"/>
    </row>
    <row r="16" s="1" customFormat="1" ht="14.4" customHeight="1">
      <c r="B16" s="47"/>
      <c r="C16" s="48"/>
      <c r="D16" s="41" t="s">
        <v>27</v>
      </c>
      <c r="E16" s="48"/>
      <c r="F16" s="48"/>
      <c r="G16" s="48"/>
      <c r="H16" s="48"/>
      <c r="I16" s="159" t="s">
        <v>28</v>
      </c>
      <c r="J16" s="36" t="s">
        <v>21</v>
      </c>
      <c r="K16" s="52"/>
    </row>
    <row r="17" s="1" customFormat="1" ht="18" customHeight="1">
      <c r="B17" s="47"/>
      <c r="C17" s="48"/>
      <c r="D17" s="48"/>
      <c r="E17" s="36" t="s">
        <v>29</v>
      </c>
      <c r="F17" s="48"/>
      <c r="G17" s="48"/>
      <c r="H17" s="48"/>
      <c r="I17" s="159" t="s">
        <v>30</v>
      </c>
      <c r="J17" s="36" t="s">
        <v>21</v>
      </c>
      <c r="K17" s="52"/>
    </row>
    <row r="18" s="1" customFormat="1" ht="6.96" customHeight="1">
      <c r="B18" s="47"/>
      <c r="C18" s="48"/>
      <c r="D18" s="48"/>
      <c r="E18" s="48"/>
      <c r="F18" s="48"/>
      <c r="G18" s="48"/>
      <c r="H18" s="48"/>
      <c r="I18" s="157"/>
      <c r="J18" s="48"/>
      <c r="K18" s="52"/>
    </row>
    <row r="19" s="1" customFormat="1" ht="14.4" customHeight="1">
      <c r="B19" s="47"/>
      <c r="C19" s="48"/>
      <c r="D19" s="41" t="s">
        <v>31</v>
      </c>
      <c r="E19" s="48"/>
      <c r="F19" s="48"/>
      <c r="G19" s="48"/>
      <c r="H19" s="48"/>
      <c r="I19" s="159" t="s">
        <v>28</v>
      </c>
      <c r="J19" s="36" t="str">
        <f>IF('Rekapitulace stavby'!AN13="Vyplň údaj","",IF('Rekapitulace stavby'!AN13="","",'Rekapitulace stavby'!AN13))</f>
        <v/>
      </c>
      <c r="K19" s="52"/>
    </row>
    <row r="20" s="1" customFormat="1" ht="18" customHeight="1">
      <c r="B20" s="47"/>
      <c r="C20" s="48"/>
      <c r="D20" s="48"/>
      <c r="E20" s="36" t="str">
        <f>IF('Rekapitulace stavby'!E14="Vyplň údaj","",IF('Rekapitulace stavby'!E14="","",'Rekapitulace stavby'!E14))</f>
        <v/>
      </c>
      <c r="F20" s="48"/>
      <c r="G20" s="48"/>
      <c r="H20" s="48"/>
      <c r="I20" s="159" t="s">
        <v>30</v>
      </c>
      <c r="J20" s="36"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1" t="s">
        <v>33</v>
      </c>
      <c r="E22" s="48"/>
      <c r="F22" s="48"/>
      <c r="G22" s="48"/>
      <c r="H22" s="48"/>
      <c r="I22" s="159" t="s">
        <v>28</v>
      </c>
      <c r="J22" s="36" t="s">
        <v>21</v>
      </c>
      <c r="K22" s="52"/>
    </row>
    <row r="23" s="1" customFormat="1" ht="18" customHeight="1">
      <c r="B23" s="47"/>
      <c r="C23" s="48"/>
      <c r="D23" s="48"/>
      <c r="E23" s="36" t="s">
        <v>34</v>
      </c>
      <c r="F23" s="48"/>
      <c r="G23" s="48"/>
      <c r="H23" s="48"/>
      <c r="I23" s="159" t="s">
        <v>30</v>
      </c>
      <c r="J23" s="36" t="s">
        <v>21</v>
      </c>
      <c r="K23" s="52"/>
    </row>
    <row r="24" s="1" customFormat="1" ht="6.96" customHeight="1">
      <c r="B24" s="47"/>
      <c r="C24" s="48"/>
      <c r="D24" s="48"/>
      <c r="E24" s="48"/>
      <c r="F24" s="48"/>
      <c r="G24" s="48"/>
      <c r="H24" s="48"/>
      <c r="I24" s="157"/>
      <c r="J24" s="48"/>
      <c r="K24" s="52"/>
    </row>
    <row r="25" s="1" customFormat="1" ht="14.4" customHeight="1">
      <c r="B25" s="47"/>
      <c r="C25" s="48"/>
      <c r="D25" s="41" t="s">
        <v>36</v>
      </c>
      <c r="E25" s="48"/>
      <c r="F25" s="48"/>
      <c r="G25" s="48"/>
      <c r="H25" s="48"/>
      <c r="I25" s="157"/>
      <c r="J25" s="48"/>
      <c r="K25" s="52"/>
    </row>
    <row r="26" s="7" customFormat="1" ht="14.4" customHeight="1">
      <c r="B26" s="161"/>
      <c r="C26" s="162"/>
      <c r="D26" s="162"/>
      <c r="E26" s="45" t="s">
        <v>21</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38</v>
      </c>
      <c r="E29" s="48"/>
      <c r="F29" s="48"/>
      <c r="G29" s="48"/>
      <c r="H29" s="48"/>
      <c r="I29" s="157"/>
      <c r="J29" s="168">
        <f>ROUND(J87,2)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40</v>
      </c>
      <c r="G31" s="48"/>
      <c r="H31" s="48"/>
      <c r="I31" s="169" t="s">
        <v>39</v>
      </c>
      <c r="J31" s="53" t="s">
        <v>41</v>
      </c>
      <c r="K31" s="52"/>
    </row>
    <row r="32" s="1" customFormat="1" ht="14.4" customHeight="1">
      <c r="B32" s="47"/>
      <c r="C32" s="48"/>
      <c r="D32" s="56" t="s">
        <v>42</v>
      </c>
      <c r="E32" s="56" t="s">
        <v>43</v>
      </c>
      <c r="F32" s="170">
        <f>ROUND(SUM(BE87:BE96), 2)</f>
        <v>0</v>
      </c>
      <c r="G32" s="48"/>
      <c r="H32" s="48"/>
      <c r="I32" s="171">
        <v>0.20999999999999999</v>
      </c>
      <c r="J32" s="170">
        <f>ROUND(ROUND((SUM(BE87:BE96)), 2)*I32, 2)</f>
        <v>0</v>
      </c>
      <c r="K32" s="52"/>
    </row>
    <row r="33" s="1" customFormat="1" ht="14.4" customHeight="1">
      <c r="B33" s="47"/>
      <c r="C33" s="48"/>
      <c r="D33" s="48"/>
      <c r="E33" s="56" t="s">
        <v>44</v>
      </c>
      <c r="F33" s="170">
        <f>ROUND(SUM(BF87:BF96), 2)</f>
        <v>0</v>
      </c>
      <c r="G33" s="48"/>
      <c r="H33" s="48"/>
      <c r="I33" s="171">
        <v>0.14999999999999999</v>
      </c>
      <c r="J33" s="170">
        <f>ROUND(ROUND((SUM(BF87:BF96)), 2)*I33, 2)</f>
        <v>0</v>
      </c>
      <c r="K33" s="52"/>
    </row>
    <row r="34" hidden="1" s="1" customFormat="1" ht="14.4" customHeight="1">
      <c r="B34" s="47"/>
      <c r="C34" s="48"/>
      <c r="D34" s="48"/>
      <c r="E34" s="56" t="s">
        <v>45</v>
      </c>
      <c r="F34" s="170">
        <f>ROUND(SUM(BG87:BG96), 2)</f>
        <v>0</v>
      </c>
      <c r="G34" s="48"/>
      <c r="H34" s="48"/>
      <c r="I34" s="171">
        <v>0.20999999999999999</v>
      </c>
      <c r="J34" s="170">
        <v>0</v>
      </c>
      <c r="K34" s="52"/>
    </row>
    <row r="35" hidden="1" s="1" customFormat="1" ht="14.4" customHeight="1">
      <c r="B35" s="47"/>
      <c r="C35" s="48"/>
      <c r="D35" s="48"/>
      <c r="E35" s="56" t="s">
        <v>46</v>
      </c>
      <c r="F35" s="170">
        <f>ROUND(SUM(BH87:BH96), 2)</f>
        <v>0</v>
      </c>
      <c r="G35" s="48"/>
      <c r="H35" s="48"/>
      <c r="I35" s="171">
        <v>0.14999999999999999</v>
      </c>
      <c r="J35" s="170">
        <v>0</v>
      </c>
      <c r="K35" s="52"/>
    </row>
    <row r="36" hidden="1" s="1" customFormat="1" ht="14.4" customHeight="1">
      <c r="B36" s="47"/>
      <c r="C36" s="48"/>
      <c r="D36" s="48"/>
      <c r="E36" s="56" t="s">
        <v>47</v>
      </c>
      <c r="F36" s="170">
        <f>ROUND(SUM(BI87:BI96),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48</v>
      </c>
      <c r="E38" s="99"/>
      <c r="F38" s="99"/>
      <c r="G38" s="174" t="s">
        <v>49</v>
      </c>
      <c r="H38" s="175" t="s">
        <v>50</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1" t="s">
        <v>102</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1" t="s">
        <v>18</v>
      </c>
      <c r="D46" s="48"/>
      <c r="E46" s="48"/>
      <c r="F46" s="48"/>
      <c r="G46" s="48"/>
      <c r="H46" s="48"/>
      <c r="I46" s="157"/>
      <c r="J46" s="48"/>
      <c r="K46" s="52"/>
    </row>
    <row r="47" s="1" customFormat="1" ht="14.4" customHeight="1">
      <c r="B47" s="47"/>
      <c r="C47" s="48"/>
      <c r="D47" s="48"/>
      <c r="E47" s="156" t="str">
        <f>E7</f>
        <v>Změna vytápění bytů na plyn.etážové topení, vč. výměny rozvodů, vodoinstalace a zař.předmětů, Smirnovova 1 . O-Zábřeh</v>
      </c>
      <c r="F47" s="41"/>
      <c r="G47" s="41"/>
      <c r="H47" s="41"/>
      <c r="I47" s="157"/>
      <c r="J47" s="48"/>
      <c r="K47" s="52"/>
    </row>
    <row r="48">
      <c r="B48" s="29"/>
      <c r="C48" s="41" t="s">
        <v>98</v>
      </c>
      <c r="D48" s="30"/>
      <c r="E48" s="30"/>
      <c r="F48" s="30"/>
      <c r="G48" s="30"/>
      <c r="H48" s="30"/>
      <c r="I48" s="155"/>
      <c r="J48" s="30"/>
      <c r="K48" s="32"/>
    </row>
    <row r="49" s="1" customFormat="1" ht="14.4" customHeight="1">
      <c r="B49" s="47"/>
      <c r="C49" s="48"/>
      <c r="D49" s="48"/>
      <c r="E49" s="156" t="s">
        <v>516</v>
      </c>
      <c r="F49" s="48"/>
      <c r="G49" s="48"/>
      <c r="H49" s="48"/>
      <c r="I49" s="157"/>
      <c r="J49" s="48"/>
      <c r="K49" s="52"/>
    </row>
    <row r="50" s="1" customFormat="1" ht="14.4" customHeight="1">
      <c r="B50" s="47"/>
      <c r="C50" s="41" t="s">
        <v>100</v>
      </c>
      <c r="D50" s="48"/>
      <c r="E50" s="48"/>
      <c r="F50" s="48"/>
      <c r="G50" s="48"/>
      <c r="H50" s="48"/>
      <c r="I50" s="157"/>
      <c r="J50" s="48"/>
      <c r="K50" s="52"/>
    </row>
    <row r="51" s="1" customFormat="1" ht="16.2" customHeight="1">
      <c r="B51" s="47"/>
      <c r="C51" s="48"/>
      <c r="D51" s="48"/>
      <c r="E51" s="158" t="str">
        <f>E11</f>
        <v xml:space="preserve">2.1 - Soupis prací - Vedlejší a ostatní náklady </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1" t="s">
        <v>23</v>
      </c>
      <c r="D53" s="48"/>
      <c r="E53" s="48"/>
      <c r="F53" s="36" t="str">
        <f>F14</f>
        <v xml:space="preserve"> </v>
      </c>
      <c r="G53" s="48"/>
      <c r="H53" s="48"/>
      <c r="I53" s="159" t="s">
        <v>25</v>
      </c>
      <c r="J53" s="160" t="str">
        <f>IF(J14="","",J14)</f>
        <v>7. 8. 2017</v>
      </c>
      <c r="K53" s="52"/>
    </row>
    <row r="54" s="1" customFormat="1" ht="6.96" customHeight="1">
      <c r="B54" s="47"/>
      <c r="C54" s="48"/>
      <c r="D54" s="48"/>
      <c r="E54" s="48"/>
      <c r="F54" s="48"/>
      <c r="G54" s="48"/>
      <c r="H54" s="48"/>
      <c r="I54" s="157"/>
      <c r="J54" s="48"/>
      <c r="K54" s="52"/>
    </row>
    <row r="55" s="1" customFormat="1">
      <c r="B55" s="47"/>
      <c r="C55" s="41" t="s">
        <v>27</v>
      </c>
      <c r="D55" s="48"/>
      <c r="E55" s="48"/>
      <c r="F55" s="36" t="str">
        <f>E17</f>
        <v xml:space="preserve">Statutární město Ostrava, MO Ostrava Jih </v>
      </c>
      <c r="G55" s="48"/>
      <c r="H55" s="48"/>
      <c r="I55" s="159" t="s">
        <v>33</v>
      </c>
      <c r="J55" s="45" t="str">
        <f>E23</f>
        <v>idea ateliér spol. s r.o.</v>
      </c>
      <c r="K55" s="52"/>
    </row>
    <row r="56" s="1" customFormat="1" ht="14.4" customHeight="1">
      <c r="B56" s="47"/>
      <c r="C56" s="41" t="s">
        <v>31</v>
      </c>
      <c r="D56" s="48"/>
      <c r="E56" s="48"/>
      <c r="F56" s="36"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103</v>
      </c>
      <c r="D58" s="172"/>
      <c r="E58" s="172"/>
      <c r="F58" s="172"/>
      <c r="G58" s="172"/>
      <c r="H58" s="172"/>
      <c r="I58" s="186"/>
      <c r="J58" s="187" t="s">
        <v>104</v>
      </c>
      <c r="K58" s="188"/>
    </row>
    <row r="59" s="1" customFormat="1" ht="10.32" customHeight="1">
      <c r="B59" s="47"/>
      <c r="C59" s="48"/>
      <c r="D59" s="48"/>
      <c r="E59" s="48"/>
      <c r="F59" s="48"/>
      <c r="G59" s="48"/>
      <c r="H59" s="48"/>
      <c r="I59" s="157"/>
      <c r="J59" s="48"/>
      <c r="K59" s="52"/>
    </row>
    <row r="60" s="1" customFormat="1" ht="29.28" customHeight="1">
      <c r="B60" s="47"/>
      <c r="C60" s="189" t="s">
        <v>105</v>
      </c>
      <c r="D60" s="48"/>
      <c r="E60" s="48"/>
      <c r="F60" s="48"/>
      <c r="G60" s="48"/>
      <c r="H60" s="48"/>
      <c r="I60" s="157"/>
      <c r="J60" s="168">
        <f>J87</f>
        <v>0</v>
      </c>
      <c r="K60" s="52"/>
      <c r="AU60" s="25" t="s">
        <v>106</v>
      </c>
    </row>
    <row r="61" s="8" customFormat="1" ht="24.96" customHeight="1">
      <c r="B61" s="190"/>
      <c r="C61" s="191"/>
      <c r="D61" s="192" t="s">
        <v>518</v>
      </c>
      <c r="E61" s="193"/>
      <c r="F61" s="193"/>
      <c r="G61" s="193"/>
      <c r="H61" s="193"/>
      <c r="I61" s="194"/>
      <c r="J61" s="195">
        <f>J88</f>
        <v>0</v>
      </c>
      <c r="K61" s="196"/>
    </row>
    <row r="62" s="9" customFormat="1" ht="19.92" customHeight="1">
      <c r="B62" s="197"/>
      <c r="C62" s="198"/>
      <c r="D62" s="199" t="s">
        <v>519</v>
      </c>
      <c r="E62" s="200"/>
      <c r="F62" s="200"/>
      <c r="G62" s="200"/>
      <c r="H62" s="200"/>
      <c r="I62" s="201"/>
      <c r="J62" s="202">
        <f>J89</f>
        <v>0</v>
      </c>
      <c r="K62" s="203"/>
    </row>
    <row r="63" s="9" customFormat="1" ht="19.92" customHeight="1">
      <c r="B63" s="197"/>
      <c r="C63" s="198"/>
      <c r="D63" s="199" t="s">
        <v>520</v>
      </c>
      <c r="E63" s="200"/>
      <c r="F63" s="200"/>
      <c r="G63" s="200"/>
      <c r="H63" s="200"/>
      <c r="I63" s="201"/>
      <c r="J63" s="202">
        <f>J91</f>
        <v>0</v>
      </c>
      <c r="K63" s="203"/>
    </row>
    <row r="64" s="9" customFormat="1" ht="19.92" customHeight="1">
      <c r="B64" s="197"/>
      <c r="C64" s="198"/>
      <c r="D64" s="199" t="s">
        <v>521</v>
      </c>
      <c r="E64" s="200"/>
      <c r="F64" s="200"/>
      <c r="G64" s="200"/>
      <c r="H64" s="200"/>
      <c r="I64" s="201"/>
      <c r="J64" s="202">
        <f>J93</f>
        <v>0</v>
      </c>
      <c r="K64" s="203"/>
    </row>
    <row r="65" s="9" customFormat="1" ht="19.92" customHeight="1">
      <c r="B65" s="197"/>
      <c r="C65" s="198"/>
      <c r="D65" s="199" t="s">
        <v>522</v>
      </c>
      <c r="E65" s="200"/>
      <c r="F65" s="200"/>
      <c r="G65" s="200"/>
      <c r="H65" s="200"/>
      <c r="I65" s="201"/>
      <c r="J65" s="202">
        <f>J95</f>
        <v>0</v>
      </c>
      <c r="K65" s="203"/>
    </row>
    <row r="66" s="1" customFormat="1" ht="21.84" customHeight="1">
      <c r="B66" s="47"/>
      <c r="C66" s="48"/>
      <c r="D66" s="48"/>
      <c r="E66" s="48"/>
      <c r="F66" s="48"/>
      <c r="G66" s="48"/>
      <c r="H66" s="48"/>
      <c r="I66" s="157"/>
      <c r="J66" s="48"/>
      <c r="K66" s="52"/>
    </row>
    <row r="67" s="1" customFormat="1" ht="6.96" customHeight="1">
      <c r="B67" s="68"/>
      <c r="C67" s="69"/>
      <c r="D67" s="69"/>
      <c r="E67" s="69"/>
      <c r="F67" s="69"/>
      <c r="G67" s="69"/>
      <c r="H67" s="69"/>
      <c r="I67" s="179"/>
      <c r="J67" s="69"/>
      <c r="K67" s="70"/>
    </row>
    <row r="71" s="1" customFormat="1" ht="6.96" customHeight="1">
      <c r="B71" s="71"/>
      <c r="C71" s="72"/>
      <c r="D71" s="72"/>
      <c r="E71" s="72"/>
      <c r="F71" s="72"/>
      <c r="G71" s="72"/>
      <c r="H71" s="72"/>
      <c r="I71" s="182"/>
      <c r="J71" s="72"/>
      <c r="K71" s="72"/>
      <c r="L71" s="73"/>
    </row>
    <row r="72" s="1" customFormat="1" ht="36.96" customHeight="1">
      <c r="B72" s="47"/>
      <c r="C72" s="74" t="s">
        <v>123</v>
      </c>
      <c r="D72" s="75"/>
      <c r="E72" s="75"/>
      <c r="F72" s="75"/>
      <c r="G72" s="75"/>
      <c r="H72" s="75"/>
      <c r="I72" s="204"/>
      <c r="J72" s="75"/>
      <c r="K72" s="75"/>
      <c r="L72" s="73"/>
    </row>
    <row r="73" s="1" customFormat="1" ht="6.96" customHeight="1">
      <c r="B73" s="47"/>
      <c r="C73" s="75"/>
      <c r="D73" s="75"/>
      <c r="E73" s="75"/>
      <c r="F73" s="75"/>
      <c r="G73" s="75"/>
      <c r="H73" s="75"/>
      <c r="I73" s="204"/>
      <c r="J73" s="75"/>
      <c r="K73" s="75"/>
      <c r="L73" s="73"/>
    </row>
    <row r="74" s="1" customFormat="1" ht="14.4" customHeight="1">
      <c r="B74" s="47"/>
      <c r="C74" s="77" t="s">
        <v>18</v>
      </c>
      <c r="D74" s="75"/>
      <c r="E74" s="75"/>
      <c r="F74" s="75"/>
      <c r="G74" s="75"/>
      <c r="H74" s="75"/>
      <c r="I74" s="204"/>
      <c r="J74" s="75"/>
      <c r="K74" s="75"/>
      <c r="L74" s="73"/>
    </row>
    <row r="75" s="1" customFormat="1" ht="14.4" customHeight="1">
      <c r="B75" s="47"/>
      <c r="C75" s="75"/>
      <c r="D75" s="75"/>
      <c r="E75" s="205" t="str">
        <f>E7</f>
        <v>Změna vytápění bytů na plyn.etážové topení, vč. výměny rozvodů, vodoinstalace a zař.předmětů, Smirnovova 1 . O-Zábřeh</v>
      </c>
      <c r="F75" s="77"/>
      <c r="G75" s="77"/>
      <c r="H75" s="77"/>
      <c r="I75" s="204"/>
      <c r="J75" s="75"/>
      <c r="K75" s="75"/>
      <c r="L75" s="73"/>
    </row>
    <row r="76">
      <c r="B76" s="29"/>
      <c r="C76" s="77" t="s">
        <v>98</v>
      </c>
      <c r="D76" s="206"/>
      <c r="E76" s="206"/>
      <c r="F76" s="206"/>
      <c r="G76" s="206"/>
      <c r="H76" s="206"/>
      <c r="I76" s="149"/>
      <c r="J76" s="206"/>
      <c r="K76" s="206"/>
      <c r="L76" s="207"/>
    </row>
    <row r="77" s="1" customFormat="1" ht="14.4" customHeight="1">
      <c r="B77" s="47"/>
      <c r="C77" s="75"/>
      <c r="D77" s="75"/>
      <c r="E77" s="205" t="s">
        <v>516</v>
      </c>
      <c r="F77" s="75"/>
      <c r="G77" s="75"/>
      <c r="H77" s="75"/>
      <c r="I77" s="204"/>
      <c r="J77" s="75"/>
      <c r="K77" s="75"/>
      <c r="L77" s="73"/>
    </row>
    <row r="78" s="1" customFormat="1" ht="14.4" customHeight="1">
      <c r="B78" s="47"/>
      <c r="C78" s="77" t="s">
        <v>100</v>
      </c>
      <c r="D78" s="75"/>
      <c r="E78" s="75"/>
      <c r="F78" s="75"/>
      <c r="G78" s="75"/>
      <c r="H78" s="75"/>
      <c r="I78" s="204"/>
      <c r="J78" s="75"/>
      <c r="K78" s="75"/>
      <c r="L78" s="73"/>
    </row>
    <row r="79" s="1" customFormat="1" ht="16.2" customHeight="1">
      <c r="B79" s="47"/>
      <c r="C79" s="75"/>
      <c r="D79" s="75"/>
      <c r="E79" s="83" t="str">
        <f>E11</f>
        <v xml:space="preserve">2.1 - Soupis prací - Vedlejší a ostatní náklady </v>
      </c>
      <c r="F79" s="75"/>
      <c r="G79" s="75"/>
      <c r="H79" s="75"/>
      <c r="I79" s="204"/>
      <c r="J79" s="75"/>
      <c r="K79" s="75"/>
      <c r="L79" s="73"/>
    </row>
    <row r="80" s="1" customFormat="1" ht="6.96" customHeight="1">
      <c r="B80" s="47"/>
      <c r="C80" s="75"/>
      <c r="D80" s="75"/>
      <c r="E80" s="75"/>
      <c r="F80" s="75"/>
      <c r="G80" s="75"/>
      <c r="H80" s="75"/>
      <c r="I80" s="204"/>
      <c r="J80" s="75"/>
      <c r="K80" s="75"/>
      <c r="L80" s="73"/>
    </row>
    <row r="81" s="1" customFormat="1" ht="18" customHeight="1">
      <c r="B81" s="47"/>
      <c r="C81" s="77" t="s">
        <v>23</v>
      </c>
      <c r="D81" s="75"/>
      <c r="E81" s="75"/>
      <c r="F81" s="208" t="str">
        <f>F14</f>
        <v xml:space="preserve"> </v>
      </c>
      <c r="G81" s="75"/>
      <c r="H81" s="75"/>
      <c r="I81" s="209" t="s">
        <v>25</v>
      </c>
      <c r="J81" s="86" t="str">
        <f>IF(J14="","",J14)</f>
        <v>7. 8. 2017</v>
      </c>
      <c r="K81" s="75"/>
      <c r="L81" s="73"/>
    </row>
    <row r="82" s="1" customFormat="1" ht="6.96" customHeight="1">
      <c r="B82" s="47"/>
      <c r="C82" s="75"/>
      <c r="D82" s="75"/>
      <c r="E82" s="75"/>
      <c r="F82" s="75"/>
      <c r="G82" s="75"/>
      <c r="H82" s="75"/>
      <c r="I82" s="204"/>
      <c r="J82" s="75"/>
      <c r="K82" s="75"/>
      <c r="L82" s="73"/>
    </row>
    <row r="83" s="1" customFormat="1">
      <c r="B83" s="47"/>
      <c r="C83" s="77" t="s">
        <v>27</v>
      </c>
      <c r="D83" s="75"/>
      <c r="E83" s="75"/>
      <c r="F83" s="208" t="str">
        <f>E17</f>
        <v xml:space="preserve">Statutární město Ostrava, MO Ostrava Jih </v>
      </c>
      <c r="G83" s="75"/>
      <c r="H83" s="75"/>
      <c r="I83" s="209" t="s">
        <v>33</v>
      </c>
      <c r="J83" s="208" t="str">
        <f>E23</f>
        <v>idea ateliér spol. s r.o.</v>
      </c>
      <c r="K83" s="75"/>
      <c r="L83" s="73"/>
    </row>
    <row r="84" s="1" customFormat="1" ht="14.4" customHeight="1">
      <c r="B84" s="47"/>
      <c r="C84" s="77" t="s">
        <v>31</v>
      </c>
      <c r="D84" s="75"/>
      <c r="E84" s="75"/>
      <c r="F84" s="208" t="str">
        <f>IF(E20="","",E20)</f>
        <v/>
      </c>
      <c r="G84" s="75"/>
      <c r="H84" s="75"/>
      <c r="I84" s="204"/>
      <c r="J84" s="75"/>
      <c r="K84" s="75"/>
      <c r="L84" s="73"/>
    </row>
    <row r="85" s="1" customFormat="1" ht="10.32" customHeight="1">
      <c r="B85" s="47"/>
      <c r="C85" s="75"/>
      <c r="D85" s="75"/>
      <c r="E85" s="75"/>
      <c r="F85" s="75"/>
      <c r="G85" s="75"/>
      <c r="H85" s="75"/>
      <c r="I85" s="204"/>
      <c r="J85" s="75"/>
      <c r="K85" s="75"/>
      <c r="L85" s="73"/>
    </row>
    <row r="86" s="10" customFormat="1" ht="29.28" customHeight="1">
      <c r="B86" s="210"/>
      <c r="C86" s="211" t="s">
        <v>124</v>
      </c>
      <c r="D86" s="212" t="s">
        <v>57</v>
      </c>
      <c r="E86" s="212" t="s">
        <v>53</v>
      </c>
      <c r="F86" s="212" t="s">
        <v>125</v>
      </c>
      <c r="G86" s="212" t="s">
        <v>126</v>
      </c>
      <c r="H86" s="212" t="s">
        <v>127</v>
      </c>
      <c r="I86" s="213" t="s">
        <v>128</v>
      </c>
      <c r="J86" s="212" t="s">
        <v>104</v>
      </c>
      <c r="K86" s="214" t="s">
        <v>129</v>
      </c>
      <c r="L86" s="215"/>
      <c r="M86" s="103" t="s">
        <v>130</v>
      </c>
      <c r="N86" s="104" t="s">
        <v>42</v>
      </c>
      <c r="O86" s="104" t="s">
        <v>131</v>
      </c>
      <c r="P86" s="104" t="s">
        <v>132</v>
      </c>
      <c r="Q86" s="104" t="s">
        <v>133</v>
      </c>
      <c r="R86" s="104" t="s">
        <v>134</v>
      </c>
      <c r="S86" s="104" t="s">
        <v>135</v>
      </c>
      <c r="T86" s="105" t="s">
        <v>136</v>
      </c>
    </row>
    <row r="87" s="1" customFormat="1" ht="29.28" customHeight="1">
      <c r="B87" s="47"/>
      <c r="C87" s="109" t="s">
        <v>105</v>
      </c>
      <c r="D87" s="75"/>
      <c r="E87" s="75"/>
      <c r="F87" s="75"/>
      <c r="G87" s="75"/>
      <c r="H87" s="75"/>
      <c r="I87" s="204"/>
      <c r="J87" s="216">
        <f>BK87</f>
        <v>0</v>
      </c>
      <c r="K87" s="75"/>
      <c r="L87" s="73"/>
      <c r="M87" s="106"/>
      <c r="N87" s="107"/>
      <c r="O87" s="107"/>
      <c r="P87" s="217">
        <f>P88</f>
        <v>0</v>
      </c>
      <c r="Q87" s="107"/>
      <c r="R87" s="217">
        <f>R88</f>
        <v>0</v>
      </c>
      <c r="S87" s="107"/>
      <c r="T87" s="218">
        <f>T88</f>
        <v>0</v>
      </c>
      <c r="AT87" s="25" t="s">
        <v>71</v>
      </c>
      <c r="AU87" s="25" t="s">
        <v>106</v>
      </c>
      <c r="BK87" s="219">
        <f>BK88</f>
        <v>0</v>
      </c>
    </row>
    <row r="88" s="11" customFormat="1" ht="37.44" customHeight="1">
      <c r="B88" s="220"/>
      <c r="C88" s="221"/>
      <c r="D88" s="222" t="s">
        <v>71</v>
      </c>
      <c r="E88" s="223" t="s">
        <v>523</v>
      </c>
      <c r="F88" s="223" t="s">
        <v>524</v>
      </c>
      <c r="G88" s="221"/>
      <c r="H88" s="221"/>
      <c r="I88" s="224"/>
      <c r="J88" s="225">
        <f>BK88</f>
        <v>0</v>
      </c>
      <c r="K88" s="221"/>
      <c r="L88" s="226"/>
      <c r="M88" s="227"/>
      <c r="N88" s="228"/>
      <c r="O88" s="228"/>
      <c r="P88" s="229">
        <f>P89+P91+P93+P95</f>
        <v>0</v>
      </c>
      <c r="Q88" s="228"/>
      <c r="R88" s="229">
        <f>R89+R91+R93+R95</f>
        <v>0</v>
      </c>
      <c r="S88" s="228"/>
      <c r="T88" s="230">
        <f>T89+T91+T93+T95</f>
        <v>0</v>
      </c>
      <c r="AR88" s="231" t="s">
        <v>151</v>
      </c>
      <c r="AT88" s="232" t="s">
        <v>71</v>
      </c>
      <c r="AU88" s="232" t="s">
        <v>72</v>
      </c>
      <c r="AY88" s="231" t="s">
        <v>139</v>
      </c>
      <c r="BK88" s="233">
        <f>BK89+BK91+BK93+BK95</f>
        <v>0</v>
      </c>
    </row>
    <row r="89" s="11" customFormat="1" ht="19.92" customHeight="1">
      <c r="B89" s="220"/>
      <c r="C89" s="221"/>
      <c r="D89" s="222" t="s">
        <v>71</v>
      </c>
      <c r="E89" s="234" t="s">
        <v>525</v>
      </c>
      <c r="F89" s="234" t="s">
        <v>526</v>
      </c>
      <c r="G89" s="221"/>
      <c r="H89" s="221"/>
      <c r="I89" s="224"/>
      <c r="J89" s="235">
        <f>BK89</f>
        <v>0</v>
      </c>
      <c r="K89" s="221"/>
      <c r="L89" s="226"/>
      <c r="M89" s="227"/>
      <c r="N89" s="228"/>
      <c r="O89" s="228"/>
      <c r="P89" s="229">
        <f>P90</f>
        <v>0</v>
      </c>
      <c r="Q89" s="228"/>
      <c r="R89" s="229">
        <f>R90</f>
        <v>0</v>
      </c>
      <c r="S89" s="228"/>
      <c r="T89" s="230">
        <f>T90</f>
        <v>0</v>
      </c>
      <c r="AR89" s="231" t="s">
        <v>151</v>
      </c>
      <c r="AT89" s="232" t="s">
        <v>71</v>
      </c>
      <c r="AU89" s="232" t="s">
        <v>76</v>
      </c>
      <c r="AY89" s="231" t="s">
        <v>139</v>
      </c>
      <c r="BK89" s="233">
        <f>BK90</f>
        <v>0</v>
      </c>
    </row>
    <row r="90" s="1" customFormat="1" ht="159.6" customHeight="1">
      <c r="B90" s="47"/>
      <c r="C90" s="236" t="s">
        <v>76</v>
      </c>
      <c r="D90" s="236" t="s">
        <v>142</v>
      </c>
      <c r="E90" s="237" t="s">
        <v>527</v>
      </c>
      <c r="F90" s="238" t="s">
        <v>528</v>
      </c>
      <c r="G90" s="239" t="s">
        <v>529</v>
      </c>
      <c r="H90" s="240">
        <v>1</v>
      </c>
      <c r="I90" s="241"/>
      <c r="J90" s="242">
        <f>ROUND(I90*H90,2)</f>
        <v>0</v>
      </c>
      <c r="K90" s="238" t="s">
        <v>21</v>
      </c>
      <c r="L90" s="73"/>
      <c r="M90" s="243" t="s">
        <v>21</v>
      </c>
      <c r="N90" s="244" t="s">
        <v>44</v>
      </c>
      <c r="O90" s="48"/>
      <c r="P90" s="245">
        <f>O90*H90</f>
        <v>0</v>
      </c>
      <c r="Q90" s="245">
        <v>0</v>
      </c>
      <c r="R90" s="245">
        <f>Q90*H90</f>
        <v>0</v>
      </c>
      <c r="S90" s="245">
        <v>0</v>
      </c>
      <c r="T90" s="246">
        <f>S90*H90</f>
        <v>0</v>
      </c>
      <c r="AR90" s="25" t="s">
        <v>530</v>
      </c>
      <c r="AT90" s="25" t="s">
        <v>142</v>
      </c>
      <c r="AU90" s="25" t="s">
        <v>84</v>
      </c>
      <c r="AY90" s="25" t="s">
        <v>139</v>
      </c>
      <c r="BE90" s="247">
        <f>IF(N90="základní",J90,0)</f>
        <v>0</v>
      </c>
      <c r="BF90" s="247">
        <f>IF(N90="snížená",J90,0)</f>
        <v>0</v>
      </c>
      <c r="BG90" s="247">
        <f>IF(N90="zákl. přenesená",J90,0)</f>
        <v>0</v>
      </c>
      <c r="BH90" s="247">
        <f>IF(N90="sníž. přenesená",J90,0)</f>
        <v>0</v>
      </c>
      <c r="BI90" s="247">
        <f>IF(N90="nulová",J90,0)</f>
        <v>0</v>
      </c>
      <c r="BJ90" s="25" t="s">
        <v>84</v>
      </c>
      <c r="BK90" s="247">
        <f>ROUND(I90*H90,2)</f>
        <v>0</v>
      </c>
      <c r="BL90" s="25" t="s">
        <v>530</v>
      </c>
      <c r="BM90" s="25" t="s">
        <v>531</v>
      </c>
    </row>
    <row r="91" s="11" customFormat="1" ht="29.88" customHeight="1">
      <c r="B91" s="220"/>
      <c r="C91" s="221"/>
      <c r="D91" s="222" t="s">
        <v>71</v>
      </c>
      <c r="E91" s="234" t="s">
        <v>532</v>
      </c>
      <c r="F91" s="234" t="s">
        <v>533</v>
      </c>
      <c r="G91" s="221"/>
      <c r="H91" s="221"/>
      <c r="I91" s="224"/>
      <c r="J91" s="235">
        <f>BK91</f>
        <v>0</v>
      </c>
      <c r="K91" s="221"/>
      <c r="L91" s="226"/>
      <c r="M91" s="227"/>
      <c r="N91" s="228"/>
      <c r="O91" s="228"/>
      <c r="P91" s="229">
        <f>P92</f>
        <v>0</v>
      </c>
      <c r="Q91" s="228"/>
      <c r="R91" s="229">
        <f>R92</f>
        <v>0</v>
      </c>
      <c r="S91" s="228"/>
      <c r="T91" s="230">
        <f>T92</f>
        <v>0</v>
      </c>
      <c r="AR91" s="231" t="s">
        <v>151</v>
      </c>
      <c r="AT91" s="232" t="s">
        <v>71</v>
      </c>
      <c r="AU91" s="232" t="s">
        <v>76</v>
      </c>
      <c r="AY91" s="231" t="s">
        <v>139</v>
      </c>
      <c r="BK91" s="233">
        <f>BK92</f>
        <v>0</v>
      </c>
    </row>
    <row r="92" s="1" customFormat="1" ht="57" customHeight="1">
      <c r="B92" s="47"/>
      <c r="C92" s="236" t="s">
        <v>84</v>
      </c>
      <c r="D92" s="236" t="s">
        <v>142</v>
      </c>
      <c r="E92" s="237" t="s">
        <v>534</v>
      </c>
      <c r="F92" s="238" t="s">
        <v>535</v>
      </c>
      <c r="G92" s="239" t="s">
        <v>536</v>
      </c>
      <c r="H92" s="240">
        <v>1</v>
      </c>
      <c r="I92" s="241"/>
      <c r="J92" s="242">
        <f>ROUND(I92*H92,2)</f>
        <v>0</v>
      </c>
      <c r="K92" s="238" t="s">
        <v>21</v>
      </c>
      <c r="L92" s="73"/>
      <c r="M92" s="243" t="s">
        <v>21</v>
      </c>
      <c r="N92" s="244" t="s">
        <v>44</v>
      </c>
      <c r="O92" s="48"/>
      <c r="P92" s="245">
        <f>O92*H92</f>
        <v>0</v>
      </c>
      <c r="Q92" s="245">
        <v>0</v>
      </c>
      <c r="R92" s="245">
        <f>Q92*H92</f>
        <v>0</v>
      </c>
      <c r="S92" s="245">
        <v>0</v>
      </c>
      <c r="T92" s="246">
        <f>S92*H92</f>
        <v>0</v>
      </c>
      <c r="AR92" s="25" t="s">
        <v>530</v>
      </c>
      <c r="AT92" s="25" t="s">
        <v>142</v>
      </c>
      <c r="AU92" s="25" t="s">
        <v>84</v>
      </c>
      <c r="AY92" s="25" t="s">
        <v>139</v>
      </c>
      <c r="BE92" s="247">
        <f>IF(N92="základní",J92,0)</f>
        <v>0</v>
      </c>
      <c r="BF92" s="247">
        <f>IF(N92="snížená",J92,0)</f>
        <v>0</v>
      </c>
      <c r="BG92" s="247">
        <f>IF(N92="zákl. přenesená",J92,0)</f>
        <v>0</v>
      </c>
      <c r="BH92" s="247">
        <f>IF(N92="sníž. přenesená",J92,0)</f>
        <v>0</v>
      </c>
      <c r="BI92" s="247">
        <f>IF(N92="nulová",J92,0)</f>
        <v>0</v>
      </c>
      <c r="BJ92" s="25" t="s">
        <v>84</v>
      </c>
      <c r="BK92" s="247">
        <f>ROUND(I92*H92,2)</f>
        <v>0</v>
      </c>
      <c r="BL92" s="25" t="s">
        <v>530</v>
      </c>
      <c r="BM92" s="25" t="s">
        <v>537</v>
      </c>
    </row>
    <row r="93" s="11" customFormat="1" ht="29.88" customHeight="1">
      <c r="B93" s="220"/>
      <c r="C93" s="221"/>
      <c r="D93" s="222" t="s">
        <v>71</v>
      </c>
      <c r="E93" s="234" t="s">
        <v>538</v>
      </c>
      <c r="F93" s="234" t="s">
        <v>539</v>
      </c>
      <c r="G93" s="221"/>
      <c r="H93" s="221"/>
      <c r="I93" s="224"/>
      <c r="J93" s="235">
        <f>BK93</f>
        <v>0</v>
      </c>
      <c r="K93" s="221"/>
      <c r="L93" s="226"/>
      <c r="M93" s="227"/>
      <c r="N93" s="228"/>
      <c r="O93" s="228"/>
      <c r="P93" s="229">
        <f>P94</f>
        <v>0</v>
      </c>
      <c r="Q93" s="228"/>
      <c r="R93" s="229">
        <f>R94</f>
        <v>0</v>
      </c>
      <c r="S93" s="228"/>
      <c r="T93" s="230">
        <f>T94</f>
        <v>0</v>
      </c>
      <c r="AR93" s="231" t="s">
        <v>151</v>
      </c>
      <c r="AT93" s="232" t="s">
        <v>71</v>
      </c>
      <c r="AU93" s="232" t="s">
        <v>76</v>
      </c>
      <c r="AY93" s="231" t="s">
        <v>139</v>
      </c>
      <c r="BK93" s="233">
        <f>BK94</f>
        <v>0</v>
      </c>
    </row>
    <row r="94" s="1" customFormat="1" ht="14.4" customHeight="1">
      <c r="B94" s="47"/>
      <c r="C94" s="236" t="s">
        <v>140</v>
      </c>
      <c r="D94" s="236" t="s">
        <v>142</v>
      </c>
      <c r="E94" s="237" t="s">
        <v>540</v>
      </c>
      <c r="F94" s="238" t="s">
        <v>541</v>
      </c>
      <c r="G94" s="239" t="s">
        <v>529</v>
      </c>
      <c r="H94" s="240">
        <v>1</v>
      </c>
      <c r="I94" s="241"/>
      <c r="J94" s="242">
        <f>ROUND(I94*H94,2)</f>
        <v>0</v>
      </c>
      <c r="K94" s="238" t="s">
        <v>21</v>
      </c>
      <c r="L94" s="73"/>
      <c r="M94" s="243" t="s">
        <v>21</v>
      </c>
      <c r="N94" s="244" t="s">
        <v>44</v>
      </c>
      <c r="O94" s="48"/>
      <c r="P94" s="245">
        <f>O94*H94</f>
        <v>0</v>
      </c>
      <c r="Q94" s="245">
        <v>0</v>
      </c>
      <c r="R94" s="245">
        <f>Q94*H94</f>
        <v>0</v>
      </c>
      <c r="S94" s="245">
        <v>0</v>
      </c>
      <c r="T94" s="246">
        <f>S94*H94</f>
        <v>0</v>
      </c>
      <c r="AR94" s="25" t="s">
        <v>530</v>
      </c>
      <c r="AT94" s="25" t="s">
        <v>142</v>
      </c>
      <c r="AU94" s="25" t="s">
        <v>84</v>
      </c>
      <c r="AY94" s="25" t="s">
        <v>139</v>
      </c>
      <c r="BE94" s="247">
        <f>IF(N94="základní",J94,0)</f>
        <v>0</v>
      </c>
      <c r="BF94" s="247">
        <f>IF(N94="snížená",J94,0)</f>
        <v>0</v>
      </c>
      <c r="BG94" s="247">
        <f>IF(N94="zákl. přenesená",J94,0)</f>
        <v>0</v>
      </c>
      <c r="BH94" s="247">
        <f>IF(N94="sníž. přenesená",J94,0)</f>
        <v>0</v>
      </c>
      <c r="BI94" s="247">
        <f>IF(N94="nulová",J94,0)</f>
        <v>0</v>
      </c>
      <c r="BJ94" s="25" t="s">
        <v>84</v>
      </c>
      <c r="BK94" s="247">
        <f>ROUND(I94*H94,2)</f>
        <v>0</v>
      </c>
      <c r="BL94" s="25" t="s">
        <v>530</v>
      </c>
      <c r="BM94" s="25" t="s">
        <v>542</v>
      </c>
    </row>
    <row r="95" s="11" customFormat="1" ht="29.88" customHeight="1">
      <c r="B95" s="220"/>
      <c r="C95" s="221"/>
      <c r="D95" s="222" t="s">
        <v>71</v>
      </c>
      <c r="E95" s="234" t="s">
        <v>543</v>
      </c>
      <c r="F95" s="234" t="s">
        <v>544</v>
      </c>
      <c r="G95" s="221"/>
      <c r="H95" s="221"/>
      <c r="I95" s="224"/>
      <c r="J95" s="235">
        <f>BK95</f>
        <v>0</v>
      </c>
      <c r="K95" s="221"/>
      <c r="L95" s="226"/>
      <c r="M95" s="227"/>
      <c r="N95" s="228"/>
      <c r="O95" s="228"/>
      <c r="P95" s="229">
        <f>P96</f>
        <v>0</v>
      </c>
      <c r="Q95" s="228"/>
      <c r="R95" s="229">
        <f>R96</f>
        <v>0</v>
      </c>
      <c r="S95" s="228"/>
      <c r="T95" s="230">
        <f>T96</f>
        <v>0</v>
      </c>
      <c r="AR95" s="231" t="s">
        <v>151</v>
      </c>
      <c r="AT95" s="232" t="s">
        <v>71</v>
      </c>
      <c r="AU95" s="232" t="s">
        <v>76</v>
      </c>
      <c r="AY95" s="231" t="s">
        <v>139</v>
      </c>
      <c r="BK95" s="233">
        <f>BK96</f>
        <v>0</v>
      </c>
    </row>
    <row r="96" s="1" customFormat="1" ht="45.6" customHeight="1">
      <c r="B96" s="47"/>
      <c r="C96" s="236" t="s">
        <v>147</v>
      </c>
      <c r="D96" s="236" t="s">
        <v>142</v>
      </c>
      <c r="E96" s="237" t="s">
        <v>545</v>
      </c>
      <c r="F96" s="238" t="s">
        <v>546</v>
      </c>
      <c r="G96" s="239" t="s">
        <v>529</v>
      </c>
      <c r="H96" s="240">
        <v>1</v>
      </c>
      <c r="I96" s="241"/>
      <c r="J96" s="242">
        <f>ROUND(I96*H96,2)</f>
        <v>0</v>
      </c>
      <c r="K96" s="238" t="s">
        <v>21</v>
      </c>
      <c r="L96" s="73"/>
      <c r="M96" s="243" t="s">
        <v>21</v>
      </c>
      <c r="N96" s="307" t="s">
        <v>44</v>
      </c>
      <c r="O96" s="308"/>
      <c r="P96" s="309">
        <f>O96*H96</f>
        <v>0</v>
      </c>
      <c r="Q96" s="309">
        <v>0</v>
      </c>
      <c r="R96" s="309">
        <f>Q96*H96</f>
        <v>0</v>
      </c>
      <c r="S96" s="309">
        <v>0</v>
      </c>
      <c r="T96" s="310">
        <f>S96*H96</f>
        <v>0</v>
      </c>
      <c r="AR96" s="25" t="s">
        <v>530</v>
      </c>
      <c r="AT96" s="25" t="s">
        <v>142</v>
      </c>
      <c r="AU96" s="25" t="s">
        <v>84</v>
      </c>
      <c r="AY96" s="25" t="s">
        <v>139</v>
      </c>
      <c r="BE96" s="247">
        <f>IF(N96="základní",J96,0)</f>
        <v>0</v>
      </c>
      <c r="BF96" s="247">
        <f>IF(N96="snížená",J96,0)</f>
        <v>0</v>
      </c>
      <c r="BG96" s="247">
        <f>IF(N96="zákl. přenesená",J96,0)</f>
        <v>0</v>
      </c>
      <c r="BH96" s="247">
        <f>IF(N96="sníž. přenesená",J96,0)</f>
        <v>0</v>
      </c>
      <c r="BI96" s="247">
        <f>IF(N96="nulová",J96,0)</f>
        <v>0</v>
      </c>
      <c r="BJ96" s="25" t="s">
        <v>84</v>
      </c>
      <c r="BK96" s="247">
        <f>ROUND(I96*H96,2)</f>
        <v>0</v>
      </c>
      <c r="BL96" s="25" t="s">
        <v>530</v>
      </c>
      <c r="BM96" s="25" t="s">
        <v>547</v>
      </c>
    </row>
    <row r="97" s="1" customFormat="1" ht="6.96" customHeight="1">
      <c r="B97" s="68"/>
      <c r="C97" s="69"/>
      <c r="D97" s="69"/>
      <c r="E97" s="69"/>
      <c r="F97" s="69"/>
      <c r="G97" s="69"/>
      <c r="H97" s="69"/>
      <c r="I97" s="179"/>
      <c r="J97" s="69"/>
      <c r="K97" s="69"/>
      <c r="L97" s="73"/>
    </row>
  </sheetData>
  <sheetProtection sheet="1" autoFilter="0" formatColumns="0" formatRows="0" objects="1" scenarios="1" spinCount="100000" saltValue="pj7IEXAiYyw5PoahRPaqlng+nWsaAZq5Tfc2BLvBjfPf3ME8ip+Woa1ryN7CSg4NhTZmlXP9e5hyImhSVGwcOw==" hashValue="w4YYwyvrv6QiIAA+FbR2ojPTgZqCBqqoE+QVnslZ6fGgYM6DUxeioAy/cj0YAlQmU0dUYVPzOy3IsffgjutyAA==" algorithmName="SHA-512" password="CC35"/>
  <autoFilter ref="C86:K96"/>
  <mergeCells count="13">
    <mergeCell ref="E7:H7"/>
    <mergeCell ref="E9:H9"/>
    <mergeCell ref="E11:H11"/>
    <mergeCell ref="E26:H26"/>
    <mergeCell ref="E47:H47"/>
    <mergeCell ref="E49:H49"/>
    <mergeCell ref="E51:H51"/>
    <mergeCell ref="J55:J56"/>
    <mergeCell ref="E75:H75"/>
    <mergeCell ref="E77:H77"/>
    <mergeCell ref="E79:H79"/>
    <mergeCell ref="G1:H1"/>
    <mergeCell ref="L2:V2"/>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29" style="311" customWidth="1"/>
    <col min="2" max="2" width="1.664063" style="311" customWidth="1"/>
    <col min="3" max="4" width="5" style="311" customWidth="1"/>
    <col min="5" max="5" width="11.71" style="311" customWidth="1"/>
    <col min="6" max="6" width="9.14" style="311" customWidth="1"/>
    <col min="7" max="7" width="5" style="311" customWidth="1"/>
    <col min="8" max="8" width="77.86" style="311" customWidth="1"/>
    <col min="9" max="10" width="20" style="311" customWidth="1"/>
    <col min="11" max="11" width="1.664063" style="311" customWidth="1"/>
  </cols>
  <sheetData>
    <row r="1" ht="37.5" customHeight="1"/>
    <row r="2" ht="7.5" customHeight="1">
      <c r="B2" s="312"/>
      <c r="C2" s="313"/>
      <c r="D2" s="313"/>
      <c r="E2" s="313"/>
      <c r="F2" s="313"/>
      <c r="G2" s="313"/>
      <c r="H2" s="313"/>
      <c r="I2" s="313"/>
      <c r="J2" s="313"/>
      <c r="K2" s="314"/>
    </row>
    <row r="3" s="16" customFormat="1" ht="45" customHeight="1">
      <c r="B3" s="315"/>
      <c r="C3" s="316" t="s">
        <v>548</v>
      </c>
      <c r="D3" s="316"/>
      <c r="E3" s="316"/>
      <c r="F3" s="316"/>
      <c r="G3" s="316"/>
      <c r="H3" s="316"/>
      <c r="I3" s="316"/>
      <c r="J3" s="316"/>
      <c r="K3" s="317"/>
    </row>
    <row r="4" ht="25.5" customHeight="1">
      <c r="B4" s="318"/>
      <c r="C4" s="319" t="s">
        <v>549</v>
      </c>
      <c r="D4" s="319"/>
      <c r="E4" s="319"/>
      <c r="F4" s="319"/>
      <c r="G4" s="319"/>
      <c r="H4" s="319"/>
      <c r="I4" s="319"/>
      <c r="J4" s="319"/>
      <c r="K4" s="320"/>
    </row>
    <row r="5" ht="5.25" customHeight="1">
      <c r="B5" s="318"/>
      <c r="C5" s="321"/>
      <c r="D5" s="321"/>
      <c r="E5" s="321"/>
      <c r="F5" s="321"/>
      <c r="G5" s="321"/>
      <c r="H5" s="321"/>
      <c r="I5" s="321"/>
      <c r="J5" s="321"/>
      <c r="K5" s="320"/>
    </row>
    <row r="6" ht="15" customHeight="1">
      <c r="B6" s="318"/>
      <c r="C6" s="322" t="s">
        <v>550</v>
      </c>
      <c r="D6" s="322"/>
      <c r="E6" s="322"/>
      <c r="F6" s="322"/>
      <c r="G6" s="322"/>
      <c r="H6" s="322"/>
      <c r="I6" s="322"/>
      <c r="J6" s="322"/>
      <c r="K6" s="320"/>
    </row>
    <row r="7" ht="15" customHeight="1">
      <c r="B7" s="323"/>
      <c r="C7" s="322" t="s">
        <v>551</v>
      </c>
      <c r="D7" s="322"/>
      <c r="E7" s="322"/>
      <c r="F7" s="322"/>
      <c r="G7" s="322"/>
      <c r="H7" s="322"/>
      <c r="I7" s="322"/>
      <c r="J7" s="322"/>
      <c r="K7" s="320"/>
    </row>
    <row r="8" ht="12.75" customHeight="1">
      <c r="B8" s="323"/>
      <c r="C8" s="322"/>
      <c r="D8" s="322"/>
      <c r="E8" s="322"/>
      <c r="F8" s="322"/>
      <c r="G8" s="322"/>
      <c r="H8" s="322"/>
      <c r="I8" s="322"/>
      <c r="J8" s="322"/>
      <c r="K8" s="320"/>
    </row>
    <row r="9" ht="15" customHeight="1">
      <c r="B9" s="323"/>
      <c r="C9" s="322" t="s">
        <v>552</v>
      </c>
      <c r="D9" s="322"/>
      <c r="E9" s="322"/>
      <c r="F9" s="322"/>
      <c r="G9" s="322"/>
      <c r="H9" s="322"/>
      <c r="I9" s="322"/>
      <c r="J9" s="322"/>
      <c r="K9" s="320"/>
    </row>
    <row r="10" ht="15" customHeight="1">
      <c r="B10" s="323"/>
      <c r="C10" s="322"/>
      <c r="D10" s="322" t="s">
        <v>553</v>
      </c>
      <c r="E10" s="322"/>
      <c r="F10" s="322"/>
      <c r="G10" s="322"/>
      <c r="H10" s="322"/>
      <c r="I10" s="322"/>
      <c r="J10" s="322"/>
      <c r="K10" s="320"/>
    </row>
    <row r="11" ht="15" customHeight="1">
      <c r="B11" s="323"/>
      <c r="C11" s="324"/>
      <c r="D11" s="322" t="s">
        <v>554</v>
      </c>
      <c r="E11" s="322"/>
      <c r="F11" s="322"/>
      <c r="G11" s="322"/>
      <c r="H11" s="322"/>
      <c r="I11" s="322"/>
      <c r="J11" s="322"/>
      <c r="K11" s="320"/>
    </row>
    <row r="12" ht="12.75" customHeight="1">
      <c r="B12" s="323"/>
      <c r="C12" s="324"/>
      <c r="D12" s="324"/>
      <c r="E12" s="324"/>
      <c r="F12" s="324"/>
      <c r="G12" s="324"/>
      <c r="H12" s="324"/>
      <c r="I12" s="324"/>
      <c r="J12" s="324"/>
      <c r="K12" s="320"/>
    </row>
    <row r="13" ht="15" customHeight="1">
      <c r="B13" s="323"/>
      <c r="C13" s="324"/>
      <c r="D13" s="322" t="s">
        <v>555</v>
      </c>
      <c r="E13" s="322"/>
      <c r="F13" s="322"/>
      <c r="G13" s="322"/>
      <c r="H13" s="322"/>
      <c r="I13" s="322"/>
      <c r="J13" s="322"/>
      <c r="K13" s="320"/>
    </row>
    <row r="14" ht="15" customHeight="1">
      <c r="B14" s="323"/>
      <c r="C14" s="324"/>
      <c r="D14" s="322" t="s">
        <v>556</v>
      </c>
      <c r="E14" s="322"/>
      <c r="F14" s="322"/>
      <c r="G14" s="322"/>
      <c r="H14" s="322"/>
      <c r="I14" s="322"/>
      <c r="J14" s="322"/>
      <c r="K14" s="320"/>
    </row>
    <row r="15" ht="15" customHeight="1">
      <c r="B15" s="323"/>
      <c r="C15" s="324"/>
      <c r="D15" s="322" t="s">
        <v>557</v>
      </c>
      <c r="E15" s="322"/>
      <c r="F15" s="322"/>
      <c r="G15" s="322"/>
      <c r="H15" s="322"/>
      <c r="I15" s="322"/>
      <c r="J15" s="322"/>
      <c r="K15" s="320"/>
    </row>
    <row r="16" ht="15" customHeight="1">
      <c r="B16" s="323"/>
      <c r="C16" s="324"/>
      <c r="D16" s="324"/>
      <c r="E16" s="325" t="s">
        <v>78</v>
      </c>
      <c r="F16" s="322" t="s">
        <v>558</v>
      </c>
      <c r="G16" s="322"/>
      <c r="H16" s="322"/>
      <c r="I16" s="322"/>
      <c r="J16" s="322"/>
      <c r="K16" s="320"/>
    </row>
    <row r="17" ht="15" customHeight="1">
      <c r="B17" s="323"/>
      <c r="C17" s="324"/>
      <c r="D17" s="324"/>
      <c r="E17" s="325" t="s">
        <v>559</v>
      </c>
      <c r="F17" s="322" t="s">
        <v>560</v>
      </c>
      <c r="G17" s="322"/>
      <c r="H17" s="322"/>
      <c r="I17" s="322"/>
      <c r="J17" s="322"/>
      <c r="K17" s="320"/>
    </row>
    <row r="18" ht="15" customHeight="1">
      <c r="B18" s="323"/>
      <c r="C18" s="324"/>
      <c r="D18" s="324"/>
      <c r="E18" s="325" t="s">
        <v>561</v>
      </c>
      <c r="F18" s="322" t="s">
        <v>562</v>
      </c>
      <c r="G18" s="322"/>
      <c r="H18" s="322"/>
      <c r="I18" s="322"/>
      <c r="J18" s="322"/>
      <c r="K18" s="320"/>
    </row>
    <row r="19" ht="15" customHeight="1">
      <c r="B19" s="323"/>
      <c r="C19" s="324"/>
      <c r="D19" s="324"/>
      <c r="E19" s="325" t="s">
        <v>87</v>
      </c>
      <c r="F19" s="322" t="s">
        <v>563</v>
      </c>
      <c r="G19" s="322"/>
      <c r="H19" s="322"/>
      <c r="I19" s="322"/>
      <c r="J19" s="322"/>
      <c r="K19" s="320"/>
    </row>
    <row r="20" ht="15" customHeight="1">
      <c r="B20" s="323"/>
      <c r="C20" s="324"/>
      <c r="D20" s="324"/>
      <c r="E20" s="325" t="s">
        <v>564</v>
      </c>
      <c r="F20" s="322" t="s">
        <v>565</v>
      </c>
      <c r="G20" s="322"/>
      <c r="H20" s="322"/>
      <c r="I20" s="322"/>
      <c r="J20" s="322"/>
      <c r="K20" s="320"/>
    </row>
    <row r="21" ht="15" customHeight="1">
      <c r="B21" s="323"/>
      <c r="C21" s="324"/>
      <c r="D21" s="324"/>
      <c r="E21" s="325" t="s">
        <v>83</v>
      </c>
      <c r="F21" s="322" t="s">
        <v>566</v>
      </c>
      <c r="G21" s="322"/>
      <c r="H21" s="322"/>
      <c r="I21" s="322"/>
      <c r="J21" s="322"/>
      <c r="K21" s="320"/>
    </row>
    <row r="22" ht="12.75" customHeight="1">
      <c r="B22" s="323"/>
      <c r="C22" s="324"/>
      <c r="D22" s="324"/>
      <c r="E22" s="324"/>
      <c r="F22" s="324"/>
      <c r="G22" s="324"/>
      <c r="H22" s="324"/>
      <c r="I22" s="324"/>
      <c r="J22" s="324"/>
      <c r="K22" s="320"/>
    </row>
    <row r="23" ht="15" customHeight="1">
      <c r="B23" s="323"/>
      <c r="C23" s="322" t="s">
        <v>567</v>
      </c>
      <c r="D23" s="322"/>
      <c r="E23" s="322"/>
      <c r="F23" s="322"/>
      <c r="G23" s="322"/>
      <c r="H23" s="322"/>
      <c r="I23" s="322"/>
      <c r="J23" s="322"/>
      <c r="K23" s="320"/>
    </row>
    <row r="24" ht="15" customHeight="1">
      <c r="B24" s="323"/>
      <c r="C24" s="322" t="s">
        <v>568</v>
      </c>
      <c r="D24" s="322"/>
      <c r="E24" s="322"/>
      <c r="F24" s="322"/>
      <c r="G24" s="322"/>
      <c r="H24" s="322"/>
      <c r="I24" s="322"/>
      <c r="J24" s="322"/>
      <c r="K24" s="320"/>
    </row>
    <row r="25" ht="15" customHeight="1">
      <c r="B25" s="323"/>
      <c r="C25" s="322"/>
      <c r="D25" s="322" t="s">
        <v>569</v>
      </c>
      <c r="E25" s="322"/>
      <c r="F25" s="322"/>
      <c r="G25" s="322"/>
      <c r="H25" s="322"/>
      <c r="I25" s="322"/>
      <c r="J25" s="322"/>
      <c r="K25" s="320"/>
    </row>
    <row r="26" ht="15" customHeight="1">
      <c r="B26" s="323"/>
      <c r="C26" s="324"/>
      <c r="D26" s="322" t="s">
        <v>570</v>
      </c>
      <c r="E26" s="322"/>
      <c r="F26" s="322"/>
      <c r="G26" s="322"/>
      <c r="H26" s="322"/>
      <c r="I26" s="322"/>
      <c r="J26" s="322"/>
      <c r="K26" s="320"/>
    </row>
    <row r="27" ht="12.75" customHeight="1">
      <c r="B27" s="323"/>
      <c r="C27" s="324"/>
      <c r="D27" s="324"/>
      <c r="E27" s="324"/>
      <c r="F27" s="324"/>
      <c r="G27" s="324"/>
      <c r="H27" s="324"/>
      <c r="I27" s="324"/>
      <c r="J27" s="324"/>
      <c r="K27" s="320"/>
    </row>
    <row r="28" ht="15" customHeight="1">
      <c r="B28" s="323"/>
      <c r="C28" s="324"/>
      <c r="D28" s="322" t="s">
        <v>571</v>
      </c>
      <c r="E28" s="322"/>
      <c r="F28" s="322"/>
      <c r="G28" s="322"/>
      <c r="H28" s="322"/>
      <c r="I28" s="322"/>
      <c r="J28" s="322"/>
      <c r="K28" s="320"/>
    </row>
    <row r="29" ht="15" customHeight="1">
      <c r="B29" s="323"/>
      <c r="C29" s="324"/>
      <c r="D29" s="322" t="s">
        <v>572</v>
      </c>
      <c r="E29" s="322"/>
      <c r="F29" s="322"/>
      <c r="G29" s="322"/>
      <c r="H29" s="322"/>
      <c r="I29" s="322"/>
      <c r="J29" s="322"/>
      <c r="K29" s="320"/>
    </row>
    <row r="30" ht="12.75" customHeight="1">
      <c r="B30" s="323"/>
      <c r="C30" s="324"/>
      <c r="D30" s="324"/>
      <c r="E30" s="324"/>
      <c r="F30" s="324"/>
      <c r="G30" s="324"/>
      <c r="H30" s="324"/>
      <c r="I30" s="324"/>
      <c r="J30" s="324"/>
      <c r="K30" s="320"/>
    </row>
    <row r="31" ht="15" customHeight="1">
      <c r="B31" s="323"/>
      <c r="C31" s="324"/>
      <c r="D31" s="322" t="s">
        <v>573</v>
      </c>
      <c r="E31" s="322"/>
      <c r="F31" s="322"/>
      <c r="G31" s="322"/>
      <c r="H31" s="322"/>
      <c r="I31" s="322"/>
      <c r="J31" s="322"/>
      <c r="K31" s="320"/>
    </row>
    <row r="32" ht="15" customHeight="1">
      <c r="B32" s="323"/>
      <c r="C32" s="324"/>
      <c r="D32" s="322" t="s">
        <v>574</v>
      </c>
      <c r="E32" s="322"/>
      <c r="F32" s="322"/>
      <c r="G32" s="322"/>
      <c r="H32" s="322"/>
      <c r="I32" s="322"/>
      <c r="J32" s="322"/>
      <c r="K32" s="320"/>
    </row>
    <row r="33" ht="15" customHeight="1">
      <c r="B33" s="323"/>
      <c r="C33" s="324"/>
      <c r="D33" s="322" t="s">
        <v>575</v>
      </c>
      <c r="E33" s="322"/>
      <c r="F33" s="322"/>
      <c r="G33" s="322"/>
      <c r="H33" s="322"/>
      <c r="I33" s="322"/>
      <c r="J33" s="322"/>
      <c r="K33" s="320"/>
    </row>
    <row r="34" ht="15" customHeight="1">
      <c r="B34" s="323"/>
      <c r="C34" s="324"/>
      <c r="D34" s="322"/>
      <c r="E34" s="326" t="s">
        <v>124</v>
      </c>
      <c r="F34" s="322"/>
      <c r="G34" s="322" t="s">
        <v>576</v>
      </c>
      <c r="H34" s="322"/>
      <c r="I34" s="322"/>
      <c r="J34" s="322"/>
      <c r="K34" s="320"/>
    </row>
    <row r="35" ht="30.75" customHeight="1">
      <c r="B35" s="323"/>
      <c r="C35" s="324"/>
      <c r="D35" s="322"/>
      <c r="E35" s="326" t="s">
        <v>577</v>
      </c>
      <c r="F35" s="322"/>
      <c r="G35" s="322" t="s">
        <v>578</v>
      </c>
      <c r="H35" s="322"/>
      <c r="I35" s="322"/>
      <c r="J35" s="322"/>
      <c r="K35" s="320"/>
    </row>
    <row r="36" ht="15" customHeight="1">
      <c r="B36" s="323"/>
      <c r="C36" s="324"/>
      <c r="D36" s="322"/>
      <c r="E36" s="326" t="s">
        <v>53</v>
      </c>
      <c r="F36" s="322"/>
      <c r="G36" s="322" t="s">
        <v>579</v>
      </c>
      <c r="H36" s="322"/>
      <c r="I36" s="322"/>
      <c r="J36" s="322"/>
      <c r="K36" s="320"/>
    </row>
    <row r="37" ht="15" customHeight="1">
      <c r="B37" s="323"/>
      <c r="C37" s="324"/>
      <c r="D37" s="322"/>
      <c r="E37" s="326" t="s">
        <v>125</v>
      </c>
      <c r="F37" s="322"/>
      <c r="G37" s="322" t="s">
        <v>580</v>
      </c>
      <c r="H37" s="322"/>
      <c r="I37" s="322"/>
      <c r="J37" s="322"/>
      <c r="K37" s="320"/>
    </row>
    <row r="38" ht="15" customHeight="1">
      <c r="B38" s="323"/>
      <c r="C38" s="324"/>
      <c r="D38" s="322"/>
      <c r="E38" s="326" t="s">
        <v>126</v>
      </c>
      <c r="F38" s="322"/>
      <c r="G38" s="322" t="s">
        <v>581</v>
      </c>
      <c r="H38" s="322"/>
      <c r="I38" s="322"/>
      <c r="J38" s="322"/>
      <c r="K38" s="320"/>
    </row>
    <row r="39" ht="15" customHeight="1">
      <c r="B39" s="323"/>
      <c r="C39" s="324"/>
      <c r="D39" s="322"/>
      <c r="E39" s="326" t="s">
        <v>127</v>
      </c>
      <c r="F39" s="322"/>
      <c r="G39" s="322" t="s">
        <v>582</v>
      </c>
      <c r="H39" s="322"/>
      <c r="I39" s="322"/>
      <c r="J39" s="322"/>
      <c r="K39" s="320"/>
    </row>
    <row r="40" ht="15" customHeight="1">
      <c r="B40" s="323"/>
      <c r="C40" s="324"/>
      <c r="D40" s="322"/>
      <c r="E40" s="326" t="s">
        <v>583</v>
      </c>
      <c r="F40" s="322"/>
      <c r="G40" s="322" t="s">
        <v>584</v>
      </c>
      <c r="H40" s="322"/>
      <c r="I40" s="322"/>
      <c r="J40" s="322"/>
      <c r="K40" s="320"/>
    </row>
    <row r="41" ht="15" customHeight="1">
      <c r="B41" s="323"/>
      <c r="C41" s="324"/>
      <c r="D41" s="322"/>
      <c r="E41" s="326"/>
      <c r="F41" s="322"/>
      <c r="G41" s="322" t="s">
        <v>585</v>
      </c>
      <c r="H41" s="322"/>
      <c r="I41" s="322"/>
      <c r="J41" s="322"/>
      <c r="K41" s="320"/>
    </row>
    <row r="42" ht="15" customHeight="1">
      <c r="B42" s="323"/>
      <c r="C42" s="324"/>
      <c r="D42" s="322"/>
      <c r="E42" s="326" t="s">
        <v>586</v>
      </c>
      <c r="F42" s="322"/>
      <c r="G42" s="322" t="s">
        <v>587</v>
      </c>
      <c r="H42" s="322"/>
      <c r="I42" s="322"/>
      <c r="J42" s="322"/>
      <c r="K42" s="320"/>
    </row>
    <row r="43" ht="15" customHeight="1">
      <c r="B43" s="323"/>
      <c r="C43" s="324"/>
      <c r="D43" s="322"/>
      <c r="E43" s="326" t="s">
        <v>129</v>
      </c>
      <c r="F43" s="322"/>
      <c r="G43" s="322" t="s">
        <v>588</v>
      </c>
      <c r="H43" s="322"/>
      <c r="I43" s="322"/>
      <c r="J43" s="322"/>
      <c r="K43" s="320"/>
    </row>
    <row r="44" ht="12.75" customHeight="1">
      <c r="B44" s="323"/>
      <c r="C44" s="324"/>
      <c r="D44" s="322"/>
      <c r="E44" s="322"/>
      <c r="F44" s="322"/>
      <c r="G44" s="322"/>
      <c r="H44" s="322"/>
      <c r="I44" s="322"/>
      <c r="J44" s="322"/>
      <c r="K44" s="320"/>
    </row>
    <row r="45" ht="15" customHeight="1">
      <c r="B45" s="323"/>
      <c r="C45" s="324"/>
      <c r="D45" s="322" t="s">
        <v>589</v>
      </c>
      <c r="E45" s="322"/>
      <c r="F45" s="322"/>
      <c r="G45" s="322"/>
      <c r="H45" s="322"/>
      <c r="I45" s="322"/>
      <c r="J45" s="322"/>
      <c r="K45" s="320"/>
    </row>
    <row r="46" ht="15" customHeight="1">
      <c r="B46" s="323"/>
      <c r="C46" s="324"/>
      <c r="D46" s="324"/>
      <c r="E46" s="322" t="s">
        <v>590</v>
      </c>
      <c r="F46" s="322"/>
      <c r="G46" s="322"/>
      <c r="H46" s="322"/>
      <c r="I46" s="322"/>
      <c r="J46" s="322"/>
      <c r="K46" s="320"/>
    </row>
    <row r="47" ht="15" customHeight="1">
      <c r="B47" s="323"/>
      <c r="C47" s="324"/>
      <c r="D47" s="324"/>
      <c r="E47" s="322" t="s">
        <v>591</v>
      </c>
      <c r="F47" s="322"/>
      <c r="G47" s="322"/>
      <c r="H47" s="322"/>
      <c r="I47" s="322"/>
      <c r="J47" s="322"/>
      <c r="K47" s="320"/>
    </row>
    <row r="48" ht="15" customHeight="1">
      <c r="B48" s="323"/>
      <c r="C48" s="324"/>
      <c r="D48" s="324"/>
      <c r="E48" s="322" t="s">
        <v>592</v>
      </c>
      <c r="F48" s="322"/>
      <c r="G48" s="322"/>
      <c r="H48" s="322"/>
      <c r="I48" s="322"/>
      <c r="J48" s="322"/>
      <c r="K48" s="320"/>
    </row>
    <row r="49" ht="15" customHeight="1">
      <c r="B49" s="323"/>
      <c r="C49" s="324"/>
      <c r="D49" s="322" t="s">
        <v>593</v>
      </c>
      <c r="E49" s="322"/>
      <c r="F49" s="322"/>
      <c r="G49" s="322"/>
      <c r="H49" s="322"/>
      <c r="I49" s="322"/>
      <c r="J49" s="322"/>
      <c r="K49" s="320"/>
    </row>
    <row r="50" ht="25.5" customHeight="1">
      <c r="B50" s="318"/>
      <c r="C50" s="319" t="s">
        <v>594</v>
      </c>
      <c r="D50" s="319"/>
      <c r="E50" s="319"/>
      <c r="F50" s="319"/>
      <c r="G50" s="319"/>
      <c r="H50" s="319"/>
      <c r="I50" s="319"/>
      <c r="J50" s="319"/>
      <c r="K50" s="320"/>
    </row>
    <row r="51" ht="5.25" customHeight="1">
      <c r="B51" s="318"/>
      <c r="C51" s="321"/>
      <c r="D51" s="321"/>
      <c r="E51" s="321"/>
      <c r="F51" s="321"/>
      <c r="G51" s="321"/>
      <c r="H51" s="321"/>
      <c r="I51" s="321"/>
      <c r="J51" s="321"/>
      <c r="K51" s="320"/>
    </row>
    <row r="52" ht="15" customHeight="1">
      <c r="B52" s="318"/>
      <c r="C52" s="322" t="s">
        <v>595</v>
      </c>
      <c r="D52" s="322"/>
      <c r="E52" s="322"/>
      <c r="F52" s="322"/>
      <c r="G52" s="322"/>
      <c r="H52" s="322"/>
      <c r="I52" s="322"/>
      <c r="J52" s="322"/>
      <c r="K52" s="320"/>
    </row>
    <row r="53" ht="15" customHeight="1">
      <c r="B53" s="318"/>
      <c r="C53" s="322" t="s">
        <v>596</v>
      </c>
      <c r="D53" s="322"/>
      <c r="E53" s="322"/>
      <c r="F53" s="322"/>
      <c r="G53" s="322"/>
      <c r="H53" s="322"/>
      <c r="I53" s="322"/>
      <c r="J53" s="322"/>
      <c r="K53" s="320"/>
    </row>
    <row r="54" ht="12.75" customHeight="1">
      <c r="B54" s="318"/>
      <c r="C54" s="322"/>
      <c r="D54" s="322"/>
      <c r="E54" s="322"/>
      <c r="F54" s="322"/>
      <c r="G54" s="322"/>
      <c r="H54" s="322"/>
      <c r="I54" s="322"/>
      <c r="J54" s="322"/>
      <c r="K54" s="320"/>
    </row>
    <row r="55" ht="15" customHeight="1">
      <c r="B55" s="318"/>
      <c r="C55" s="322" t="s">
        <v>597</v>
      </c>
      <c r="D55" s="322"/>
      <c r="E55" s="322"/>
      <c r="F55" s="322"/>
      <c r="G55" s="322"/>
      <c r="H55" s="322"/>
      <c r="I55" s="322"/>
      <c r="J55" s="322"/>
      <c r="K55" s="320"/>
    </row>
    <row r="56" ht="15" customHeight="1">
      <c r="B56" s="318"/>
      <c r="C56" s="324"/>
      <c r="D56" s="322" t="s">
        <v>598</v>
      </c>
      <c r="E56" s="322"/>
      <c r="F56" s="322"/>
      <c r="G56" s="322"/>
      <c r="H56" s="322"/>
      <c r="I56" s="322"/>
      <c r="J56" s="322"/>
      <c r="K56" s="320"/>
    </row>
    <row r="57" ht="15" customHeight="1">
      <c r="B57" s="318"/>
      <c r="C57" s="324"/>
      <c r="D57" s="322" t="s">
        <v>599</v>
      </c>
      <c r="E57" s="322"/>
      <c r="F57" s="322"/>
      <c r="G57" s="322"/>
      <c r="H57" s="322"/>
      <c r="I57" s="322"/>
      <c r="J57" s="322"/>
      <c r="K57" s="320"/>
    </row>
    <row r="58" ht="15" customHeight="1">
      <c r="B58" s="318"/>
      <c r="C58" s="324"/>
      <c r="D58" s="322" t="s">
        <v>600</v>
      </c>
      <c r="E58" s="322"/>
      <c r="F58" s="322"/>
      <c r="G58" s="322"/>
      <c r="H58" s="322"/>
      <c r="I58" s="322"/>
      <c r="J58" s="322"/>
      <c r="K58" s="320"/>
    </row>
    <row r="59" ht="15" customHeight="1">
      <c r="B59" s="318"/>
      <c r="C59" s="324"/>
      <c r="D59" s="322" t="s">
        <v>601</v>
      </c>
      <c r="E59" s="322"/>
      <c r="F59" s="322"/>
      <c r="G59" s="322"/>
      <c r="H59" s="322"/>
      <c r="I59" s="322"/>
      <c r="J59" s="322"/>
      <c r="K59" s="320"/>
    </row>
    <row r="60" ht="15" customHeight="1">
      <c r="B60" s="318"/>
      <c r="C60" s="324"/>
      <c r="D60" s="327" t="s">
        <v>602</v>
      </c>
      <c r="E60" s="327"/>
      <c r="F60" s="327"/>
      <c r="G60" s="327"/>
      <c r="H60" s="327"/>
      <c r="I60" s="327"/>
      <c r="J60" s="327"/>
      <c r="K60" s="320"/>
    </row>
    <row r="61" ht="15" customHeight="1">
      <c r="B61" s="318"/>
      <c r="C61" s="324"/>
      <c r="D61" s="322" t="s">
        <v>603</v>
      </c>
      <c r="E61" s="322"/>
      <c r="F61" s="322"/>
      <c r="G61" s="322"/>
      <c r="H61" s="322"/>
      <c r="I61" s="322"/>
      <c r="J61" s="322"/>
      <c r="K61" s="320"/>
    </row>
    <row r="62" ht="12.75" customHeight="1">
      <c r="B62" s="318"/>
      <c r="C62" s="324"/>
      <c r="D62" s="324"/>
      <c r="E62" s="328"/>
      <c r="F62" s="324"/>
      <c r="G62" s="324"/>
      <c r="H62" s="324"/>
      <c r="I62" s="324"/>
      <c r="J62" s="324"/>
      <c r="K62" s="320"/>
    </row>
    <row r="63" ht="15" customHeight="1">
      <c r="B63" s="318"/>
      <c r="C63" s="324"/>
      <c r="D63" s="322" t="s">
        <v>604</v>
      </c>
      <c r="E63" s="322"/>
      <c r="F63" s="322"/>
      <c r="G63" s="322"/>
      <c r="H63" s="322"/>
      <c r="I63" s="322"/>
      <c r="J63" s="322"/>
      <c r="K63" s="320"/>
    </row>
    <row r="64" ht="15" customHeight="1">
      <c r="B64" s="318"/>
      <c r="C64" s="324"/>
      <c r="D64" s="327" t="s">
        <v>605</v>
      </c>
      <c r="E64" s="327"/>
      <c r="F64" s="327"/>
      <c r="G64" s="327"/>
      <c r="H64" s="327"/>
      <c r="I64" s="327"/>
      <c r="J64" s="327"/>
      <c r="K64" s="320"/>
    </row>
    <row r="65" ht="15" customHeight="1">
      <c r="B65" s="318"/>
      <c r="C65" s="324"/>
      <c r="D65" s="322" t="s">
        <v>606</v>
      </c>
      <c r="E65" s="322"/>
      <c r="F65" s="322"/>
      <c r="G65" s="322"/>
      <c r="H65" s="322"/>
      <c r="I65" s="322"/>
      <c r="J65" s="322"/>
      <c r="K65" s="320"/>
    </row>
    <row r="66" ht="15" customHeight="1">
      <c r="B66" s="318"/>
      <c r="C66" s="324"/>
      <c r="D66" s="322" t="s">
        <v>607</v>
      </c>
      <c r="E66" s="322"/>
      <c r="F66" s="322"/>
      <c r="G66" s="322"/>
      <c r="H66" s="322"/>
      <c r="I66" s="322"/>
      <c r="J66" s="322"/>
      <c r="K66" s="320"/>
    </row>
    <row r="67" ht="15" customHeight="1">
      <c r="B67" s="318"/>
      <c r="C67" s="324"/>
      <c r="D67" s="322" t="s">
        <v>608</v>
      </c>
      <c r="E67" s="322"/>
      <c r="F67" s="322"/>
      <c r="G67" s="322"/>
      <c r="H67" s="322"/>
      <c r="I67" s="322"/>
      <c r="J67" s="322"/>
      <c r="K67" s="320"/>
    </row>
    <row r="68" ht="15" customHeight="1">
      <c r="B68" s="318"/>
      <c r="C68" s="324"/>
      <c r="D68" s="322" t="s">
        <v>609</v>
      </c>
      <c r="E68" s="322"/>
      <c r="F68" s="322"/>
      <c r="G68" s="322"/>
      <c r="H68" s="322"/>
      <c r="I68" s="322"/>
      <c r="J68" s="322"/>
      <c r="K68" s="320"/>
    </row>
    <row r="69" ht="12.75" customHeight="1">
      <c r="B69" s="329"/>
      <c r="C69" s="330"/>
      <c r="D69" s="330"/>
      <c r="E69" s="330"/>
      <c r="F69" s="330"/>
      <c r="G69" s="330"/>
      <c r="H69" s="330"/>
      <c r="I69" s="330"/>
      <c r="J69" s="330"/>
      <c r="K69" s="331"/>
    </row>
    <row r="70" ht="18.75" customHeight="1">
      <c r="B70" s="332"/>
      <c r="C70" s="332"/>
      <c r="D70" s="332"/>
      <c r="E70" s="332"/>
      <c r="F70" s="332"/>
      <c r="G70" s="332"/>
      <c r="H70" s="332"/>
      <c r="I70" s="332"/>
      <c r="J70" s="332"/>
      <c r="K70" s="333"/>
    </row>
    <row r="71" ht="18.75" customHeight="1">
      <c r="B71" s="333"/>
      <c r="C71" s="333"/>
      <c r="D71" s="333"/>
      <c r="E71" s="333"/>
      <c r="F71" s="333"/>
      <c r="G71" s="333"/>
      <c r="H71" s="333"/>
      <c r="I71" s="333"/>
      <c r="J71" s="333"/>
      <c r="K71" s="333"/>
    </row>
    <row r="72" ht="7.5" customHeight="1">
      <c r="B72" s="334"/>
      <c r="C72" s="335"/>
      <c r="D72" s="335"/>
      <c r="E72" s="335"/>
      <c r="F72" s="335"/>
      <c r="G72" s="335"/>
      <c r="H72" s="335"/>
      <c r="I72" s="335"/>
      <c r="J72" s="335"/>
      <c r="K72" s="336"/>
    </row>
    <row r="73" ht="45" customHeight="1">
      <c r="B73" s="337"/>
      <c r="C73" s="338" t="s">
        <v>96</v>
      </c>
      <c r="D73" s="338"/>
      <c r="E73" s="338"/>
      <c r="F73" s="338"/>
      <c r="G73" s="338"/>
      <c r="H73" s="338"/>
      <c r="I73" s="338"/>
      <c r="J73" s="338"/>
      <c r="K73" s="339"/>
    </row>
    <row r="74" ht="17.25" customHeight="1">
      <c r="B74" s="337"/>
      <c r="C74" s="340" t="s">
        <v>610</v>
      </c>
      <c r="D74" s="340"/>
      <c r="E74" s="340"/>
      <c r="F74" s="340" t="s">
        <v>611</v>
      </c>
      <c r="G74" s="341"/>
      <c r="H74" s="340" t="s">
        <v>125</v>
      </c>
      <c r="I74" s="340" t="s">
        <v>57</v>
      </c>
      <c r="J74" s="340" t="s">
        <v>612</v>
      </c>
      <c r="K74" s="339"/>
    </row>
    <row r="75" ht="17.25" customHeight="1">
      <c r="B75" s="337"/>
      <c r="C75" s="342" t="s">
        <v>613</v>
      </c>
      <c r="D75" s="342"/>
      <c r="E75" s="342"/>
      <c r="F75" s="343" t="s">
        <v>614</v>
      </c>
      <c r="G75" s="344"/>
      <c r="H75" s="342"/>
      <c r="I75" s="342"/>
      <c r="J75" s="342" t="s">
        <v>615</v>
      </c>
      <c r="K75" s="339"/>
    </row>
    <row r="76" ht="5.25" customHeight="1">
      <c r="B76" s="337"/>
      <c r="C76" s="345"/>
      <c r="D76" s="345"/>
      <c r="E76" s="345"/>
      <c r="F76" s="345"/>
      <c r="G76" s="346"/>
      <c r="H76" s="345"/>
      <c r="I76" s="345"/>
      <c r="J76" s="345"/>
      <c r="K76" s="339"/>
    </row>
    <row r="77" ht="15" customHeight="1">
      <c r="B77" s="337"/>
      <c r="C77" s="326" t="s">
        <v>53</v>
      </c>
      <c r="D77" s="345"/>
      <c r="E77" s="345"/>
      <c r="F77" s="347" t="s">
        <v>616</v>
      </c>
      <c r="G77" s="346"/>
      <c r="H77" s="326" t="s">
        <v>617</v>
      </c>
      <c r="I77" s="326" t="s">
        <v>618</v>
      </c>
      <c r="J77" s="326">
        <v>20</v>
      </c>
      <c r="K77" s="339"/>
    </row>
    <row r="78" ht="15" customHeight="1">
      <c r="B78" s="337"/>
      <c r="C78" s="326" t="s">
        <v>619</v>
      </c>
      <c r="D78" s="326"/>
      <c r="E78" s="326"/>
      <c r="F78" s="347" t="s">
        <v>616</v>
      </c>
      <c r="G78" s="346"/>
      <c r="H78" s="326" t="s">
        <v>620</v>
      </c>
      <c r="I78" s="326" t="s">
        <v>618</v>
      </c>
      <c r="J78" s="326">
        <v>120</v>
      </c>
      <c r="K78" s="339"/>
    </row>
    <row r="79" ht="15" customHeight="1">
      <c r="B79" s="348"/>
      <c r="C79" s="326" t="s">
        <v>621</v>
      </c>
      <c r="D79" s="326"/>
      <c r="E79" s="326"/>
      <c r="F79" s="347" t="s">
        <v>622</v>
      </c>
      <c r="G79" s="346"/>
      <c r="H79" s="326" t="s">
        <v>623</v>
      </c>
      <c r="I79" s="326" t="s">
        <v>618</v>
      </c>
      <c r="J79" s="326">
        <v>50</v>
      </c>
      <c r="K79" s="339"/>
    </row>
    <row r="80" ht="15" customHeight="1">
      <c r="B80" s="348"/>
      <c r="C80" s="326" t="s">
        <v>624</v>
      </c>
      <c r="D80" s="326"/>
      <c r="E80" s="326"/>
      <c r="F80" s="347" t="s">
        <v>616</v>
      </c>
      <c r="G80" s="346"/>
      <c r="H80" s="326" t="s">
        <v>625</v>
      </c>
      <c r="I80" s="326" t="s">
        <v>626</v>
      </c>
      <c r="J80" s="326"/>
      <c r="K80" s="339"/>
    </row>
    <row r="81" ht="15" customHeight="1">
      <c r="B81" s="348"/>
      <c r="C81" s="349" t="s">
        <v>627</v>
      </c>
      <c r="D81" s="349"/>
      <c r="E81" s="349"/>
      <c r="F81" s="350" t="s">
        <v>622</v>
      </c>
      <c r="G81" s="349"/>
      <c r="H81" s="349" t="s">
        <v>628</v>
      </c>
      <c r="I81" s="349" t="s">
        <v>618</v>
      </c>
      <c r="J81" s="349">
        <v>15</v>
      </c>
      <c r="K81" s="339"/>
    </row>
    <row r="82" ht="15" customHeight="1">
      <c r="B82" s="348"/>
      <c r="C82" s="349" t="s">
        <v>629</v>
      </c>
      <c r="D82" s="349"/>
      <c r="E82" s="349"/>
      <c r="F82" s="350" t="s">
        <v>622</v>
      </c>
      <c r="G82" s="349"/>
      <c r="H82" s="349" t="s">
        <v>630</v>
      </c>
      <c r="I82" s="349" t="s">
        <v>618</v>
      </c>
      <c r="J82" s="349">
        <v>15</v>
      </c>
      <c r="K82" s="339"/>
    </row>
    <row r="83" ht="15" customHeight="1">
      <c r="B83" s="348"/>
      <c r="C83" s="349" t="s">
        <v>631</v>
      </c>
      <c r="D83" s="349"/>
      <c r="E83" s="349"/>
      <c r="F83" s="350" t="s">
        <v>622</v>
      </c>
      <c r="G83" s="349"/>
      <c r="H83" s="349" t="s">
        <v>632</v>
      </c>
      <c r="I83" s="349" t="s">
        <v>618</v>
      </c>
      <c r="J83" s="349">
        <v>20</v>
      </c>
      <c r="K83" s="339"/>
    </row>
    <row r="84" ht="15" customHeight="1">
      <c r="B84" s="348"/>
      <c r="C84" s="349" t="s">
        <v>633</v>
      </c>
      <c r="D84" s="349"/>
      <c r="E84" s="349"/>
      <c r="F84" s="350" t="s">
        <v>622</v>
      </c>
      <c r="G84" s="349"/>
      <c r="H84" s="349" t="s">
        <v>634</v>
      </c>
      <c r="I84" s="349" t="s">
        <v>618</v>
      </c>
      <c r="J84" s="349">
        <v>20</v>
      </c>
      <c r="K84" s="339"/>
    </row>
    <row r="85" ht="15" customHeight="1">
      <c r="B85" s="348"/>
      <c r="C85" s="326" t="s">
        <v>635</v>
      </c>
      <c r="D85" s="326"/>
      <c r="E85" s="326"/>
      <c r="F85" s="347" t="s">
        <v>622</v>
      </c>
      <c r="G85" s="346"/>
      <c r="H85" s="326" t="s">
        <v>636</v>
      </c>
      <c r="I85" s="326" t="s">
        <v>618</v>
      </c>
      <c r="J85" s="326">
        <v>50</v>
      </c>
      <c r="K85" s="339"/>
    </row>
    <row r="86" ht="15" customHeight="1">
      <c r="B86" s="348"/>
      <c r="C86" s="326" t="s">
        <v>637</v>
      </c>
      <c r="D86" s="326"/>
      <c r="E86" s="326"/>
      <c r="F86" s="347" t="s">
        <v>622</v>
      </c>
      <c r="G86" s="346"/>
      <c r="H86" s="326" t="s">
        <v>638</v>
      </c>
      <c r="I86" s="326" t="s">
        <v>618</v>
      </c>
      <c r="J86" s="326">
        <v>20</v>
      </c>
      <c r="K86" s="339"/>
    </row>
    <row r="87" ht="15" customHeight="1">
      <c r="B87" s="348"/>
      <c r="C87" s="326" t="s">
        <v>639</v>
      </c>
      <c r="D87" s="326"/>
      <c r="E87" s="326"/>
      <c r="F87" s="347" t="s">
        <v>622</v>
      </c>
      <c r="G87" s="346"/>
      <c r="H87" s="326" t="s">
        <v>640</v>
      </c>
      <c r="I87" s="326" t="s">
        <v>618</v>
      </c>
      <c r="J87" s="326">
        <v>20</v>
      </c>
      <c r="K87" s="339"/>
    </row>
    <row r="88" ht="15" customHeight="1">
      <c r="B88" s="348"/>
      <c r="C88" s="326" t="s">
        <v>641</v>
      </c>
      <c r="D88" s="326"/>
      <c r="E88" s="326"/>
      <c r="F88" s="347" t="s">
        <v>622</v>
      </c>
      <c r="G88" s="346"/>
      <c r="H88" s="326" t="s">
        <v>642</v>
      </c>
      <c r="I88" s="326" t="s">
        <v>618</v>
      </c>
      <c r="J88" s="326">
        <v>50</v>
      </c>
      <c r="K88" s="339"/>
    </row>
    <row r="89" ht="15" customHeight="1">
      <c r="B89" s="348"/>
      <c r="C89" s="326" t="s">
        <v>643</v>
      </c>
      <c r="D89" s="326"/>
      <c r="E89" s="326"/>
      <c r="F89" s="347" t="s">
        <v>622</v>
      </c>
      <c r="G89" s="346"/>
      <c r="H89" s="326" t="s">
        <v>643</v>
      </c>
      <c r="I89" s="326" t="s">
        <v>618</v>
      </c>
      <c r="J89" s="326">
        <v>50</v>
      </c>
      <c r="K89" s="339"/>
    </row>
    <row r="90" ht="15" customHeight="1">
      <c r="B90" s="348"/>
      <c r="C90" s="326" t="s">
        <v>130</v>
      </c>
      <c r="D90" s="326"/>
      <c r="E90" s="326"/>
      <c r="F90" s="347" t="s">
        <v>622</v>
      </c>
      <c r="G90" s="346"/>
      <c r="H90" s="326" t="s">
        <v>644</v>
      </c>
      <c r="I90" s="326" t="s">
        <v>618</v>
      </c>
      <c r="J90" s="326">
        <v>255</v>
      </c>
      <c r="K90" s="339"/>
    </row>
    <row r="91" ht="15" customHeight="1">
      <c r="B91" s="348"/>
      <c r="C91" s="326" t="s">
        <v>645</v>
      </c>
      <c r="D91" s="326"/>
      <c r="E91" s="326"/>
      <c r="F91" s="347" t="s">
        <v>616</v>
      </c>
      <c r="G91" s="346"/>
      <c r="H91" s="326" t="s">
        <v>646</v>
      </c>
      <c r="I91" s="326" t="s">
        <v>647</v>
      </c>
      <c r="J91" s="326"/>
      <c r="K91" s="339"/>
    </row>
    <row r="92" ht="15" customHeight="1">
      <c r="B92" s="348"/>
      <c r="C92" s="326" t="s">
        <v>648</v>
      </c>
      <c r="D92" s="326"/>
      <c r="E92" s="326"/>
      <c r="F92" s="347" t="s">
        <v>616</v>
      </c>
      <c r="G92" s="346"/>
      <c r="H92" s="326" t="s">
        <v>649</v>
      </c>
      <c r="I92" s="326" t="s">
        <v>650</v>
      </c>
      <c r="J92" s="326"/>
      <c r="K92" s="339"/>
    </row>
    <row r="93" ht="15" customHeight="1">
      <c r="B93" s="348"/>
      <c r="C93" s="326" t="s">
        <v>651</v>
      </c>
      <c r="D93" s="326"/>
      <c r="E93" s="326"/>
      <c r="F93" s="347" t="s">
        <v>616</v>
      </c>
      <c r="G93" s="346"/>
      <c r="H93" s="326" t="s">
        <v>651</v>
      </c>
      <c r="I93" s="326" t="s">
        <v>650</v>
      </c>
      <c r="J93" s="326"/>
      <c r="K93" s="339"/>
    </row>
    <row r="94" ht="15" customHeight="1">
      <c r="B94" s="348"/>
      <c r="C94" s="326" t="s">
        <v>38</v>
      </c>
      <c r="D94" s="326"/>
      <c r="E94" s="326"/>
      <c r="F94" s="347" t="s">
        <v>616</v>
      </c>
      <c r="G94" s="346"/>
      <c r="H94" s="326" t="s">
        <v>652</v>
      </c>
      <c r="I94" s="326" t="s">
        <v>650</v>
      </c>
      <c r="J94" s="326"/>
      <c r="K94" s="339"/>
    </row>
    <row r="95" ht="15" customHeight="1">
      <c r="B95" s="348"/>
      <c r="C95" s="326" t="s">
        <v>48</v>
      </c>
      <c r="D95" s="326"/>
      <c r="E95" s="326"/>
      <c r="F95" s="347" t="s">
        <v>616</v>
      </c>
      <c r="G95" s="346"/>
      <c r="H95" s="326" t="s">
        <v>653</v>
      </c>
      <c r="I95" s="326" t="s">
        <v>650</v>
      </c>
      <c r="J95" s="326"/>
      <c r="K95" s="339"/>
    </row>
    <row r="96" ht="15" customHeight="1">
      <c r="B96" s="351"/>
      <c r="C96" s="352"/>
      <c r="D96" s="352"/>
      <c r="E96" s="352"/>
      <c r="F96" s="352"/>
      <c r="G96" s="352"/>
      <c r="H96" s="352"/>
      <c r="I96" s="352"/>
      <c r="J96" s="352"/>
      <c r="K96" s="353"/>
    </row>
    <row r="97" ht="18.75" customHeight="1">
      <c r="B97" s="354"/>
      <c r="C97" s="355"/>
      <c r="D97" s="355"/>
      <c r="E97" s="355"/>
      <c r="F97" s="355"/>
      <c r="G97" s="355"/>
      <c r="H97" s="355"/>
      <c r="I97" s="355"/>
      <c r="J97" s="355"/>
      <c r="K97" s="354"/>
    </row>
    <row r="98" ht="18.75" customHeight="1">
      <c r="B98" s="333"/>
      <c r="C98" s="333"/>
      <c r="D98" s="333"/>
      <c r="E98" s="333"/>
      <c r="F98" s="333"/>
      <c r="G98" s="333"/>
      <c r="H98" s="333"/>
      <c r="I98" s="333"/>
      <c r="J98" s="333"/>
      <c r="K98" s="333"/>
    </row>
    <row r="99" ht="7.5" customHeight="1">
      <c r="B99" s="334"/>
      <c r="C99" s="335"/>
      <c r="D99" s="335"/>
      <c r="E99" s="335"/>
      <c r="F99" s="335"/>
      <c r="G99" s="335"/>
      <c r="H99" s="335"/>
      <c r="I99" s="335"/>
      <c r="J99" s="335"/>
      <c r="K99" s="336"/>
    </row>
    <row r="100" ht="45" customHeight="1">
      <c r="B100" s="337"/>
      <c r="C100" s="338" t="s">
        <v>654</v>
      </c>
      <c r="D100" s="338"/>
      <c r="E100" s="338"/>
      <c r="F100" s="338"/>
      <c r="G100" s="338"/>
      <c r="H100" s="338"/>
      <c r="I100" s="338"/>
      <c r="J100" s="338"/>
      <c r="K100" s="339"/>
    </row>
    <row r="101" ht="17.25" customHeight="1">
      <c r="B101" s="337"/>
      <c r="C101" s="340" t="s">
        <v>610</v>
      </c>
      <c r="D101" s="340"/>
      <c r="E101" s="340"/>
      <c r="F101" s="340" t="s">
        <v>611</v>
      </c>
      <c r="G101" s="341"/>
      <c r="H101" s="340" t="s">
        <v>125</v>
      </c>
      <c r="I101" s="340" t="s">
        <v>57</v>
      </c>
      <c r="J101" s="340" t="s">
        <v>612</v>
      </c>
      <c r="K101" s="339"/>
    </row>
    <row r="102" ht="17.25" customHeight="1">
      <c r="B102" s="337"/>
      <c r="C102" s="342" t="s">
        <v>613</v>
      </c>
      <c r="D102" s="342"/>
      <c r="E102" s="342"/>
      <c r="F102" s="343" t="s">
        <v>614</v>
      </c>
      <c r="G102" s="344"/>
      <c r="H102" s="342"/>
      <c r="I102" s="342"/>
      <c r="J102" s="342" t="s">
        <v>615</v>
      </c>
      <c r="K102" s="339"/>
    </row>
    <row r="103" ht="5.25" customHeight="1">
      <c r="B103" s="337"/>
      <c r="C103" s="340"/>
      <c r="D103" s="340"/>
      <c r="E103" s="340"/>
      <c r="F103" s="340"/>
      <c r="G103" s="356"/>
      <c r="H103" s="340"/>
      <c r="I103" s="340"/>
      <c r="J103" s="340"/>
      <c r="K103" s="339"/>
    </row>
    <row r="104" ht="15" customHeight="1">
      <c r="B104" s="337"/>
      <c r="C104" s="326" t="s">
        <v>53</v>
      </c>
      <c r="D104" s="345"/>
      <c r="E104" s="345"/>
      <c r="F104" s="347" t="s">
        <v>616</v>
      </c>
      <c r="G104" s="356"/>
      <c r="H104" s="326" t="s">
        <v>655</v>
      </c>
      <c r="I104" s="326" t="s">
        <v>618</v>
      </c>
      <c r="J104" s="326">
        <v>20</v>
      </c>
      <c r="K104" s="339"/>
    </row>
    <row r="105" ht="15" customHeight="1">
      <c r="B105" s="337"/>
      <c r="C105" s="326" t="s">
        <v>619</v>
      </c>
      <c r="D105" s="326"/>
      <c r="E105" s="326"/>
      <c r="F105" s="347" t="s">
        <v>616</v>
      </c>
      <c r="G105" s="326"/>
      <c r="H105" s="326" t="s">
        <v>655</v>
      </c>
      <c r="I105" s="326" t="s">
        <v>618</v>
      </c>
      <c r="J105" s="326">
        <v>120</v>
      </c>
      <c r="K105" s="339"/>
    </row>
    <row r="106" ht="15" customHeight="1">
      <c r="B106" s="348"/>
      <c r="C106" s="326" t="s">
        <v>621</v>
      </c>
      <c r="D106" s="326"/>
      <c r="E106" s="326"/>
      <c r="F106" s="347" t="s">
        <v>622</v>
      </c>
      <c r="G106" s="326"/>
      <c r="H106" s="326" t="s">
        <v>655</v>
      </c>
      <c r="I106" s="326" t="s">
        <v>618</v>
      </c>
      <c r="J106" s="326">
        <v>50</v>
      </c>
      <c r="K106" s="339"/>
    </row>
    <row r="107" ht="15" customHeight="1">
      <c r="B107" s="348"/>
      <c r="C107" s="326" t="s">
        <v>624</v>
      </c>
      <c r="D107" s="326"/>
      <c r="E107" s="326"/>
      <c r="F107" s="347" t="s">
        <v>616</v>
      </c>
      <c r="G107" s="326"/>
      <c r="H107" s="326" t="s">
        <v>655</v>
      </c>
      <c r="I107" s="326" t="s">
        <v>626</v>
      </c>
      <c r="J107" s="326"/>
      <c r="K107" s="339"/>
    </row>
    <row r="108" ht="15" customHeight="1">
      <c r="B108" s="348"/>
      <c r="C108" s="326" t="s">
        <v>635</v>
      </c>
      <c r="D108" s="326"/>
      <c r="E108" s="326"/>
      <c r="F108" s="347" t="s">
        <v>622</v>
      </c>
      <c r="G108" s="326"/>
      <c r="H108" s="326" t="s">
        <v>655</v>
      </c>
      <c r="I108" s="326" t="s">
        <v>618</v>
      </c>
      <c r="J108" s="326">
        <v>50</v>
      </c>
      <c r="K108" s="339"/>
    </row>
    <row r="109" ht="15" customHeight="1">
      <c r="B109" s="348"/>
      <c r="C109" s="326" t="s">
        <v>643</v>
      </c>
      <c r="D109" s="326"/>
      <c r="E109" s="326"/>
      <c r="F109" s="347" t="s">
        <v>622</v>
      </c>
      <c r="G109" s="326"/>
      <c r="H109" s="326" t="s">
        <v>655</v>
      </c>
      <c r="I109" s="326" t="s">
        <v>618</v>
      </c>
      <c r="J109" s="326">
        <v>50</v>
      </c>
      <c r="K109" s="339"/>
    </row>
    <row r="110" ht="15" customHeight="1">
      <c r="B110" s="348"/>
      <c r="C110" s="326" t="s">
        <v>641</v>
      </c>
      <c r="D110" s="326"/>
      <c r="E110" s="326"/>
      <c r="F110" s="347" t="s">
        <v>622</v>
      </c>
      <c r="G110" s="326"/>
      <c r="H110" s="326" t="s">
        <v>655</v>
      </c>
      <c r="I110" s="326" t="s">
        <v>618</v>
      </c>
      <c r="J110" s="326">
        <v>50</v>
      </c>
      <c r="K110" s="339"/>
    </row>
    <row r="111" ht="15" customHeight="1">
      <c r="B111" s="348"/>
      <c r="C111" s="326" t="s">
        <v>53</v>
      </c>
      <c r="D111" s="326"/>
      <c r="E111" s="326"/>
      <c r="F111" s="347" t="s">
        <v>616</v>
      </c>
      <c r="G111" s="326"/>
      <c r="H111" s="326" t="s">
        <v>656</v>
      </c>
      <c r="I111" s="326" t="s">
        <v>618</v>
      </c>
      <c r="J111" s="326">
        <v>20</v>
      </c>
      <c r="K111" s="339"/>
    </row>
    <row r="112" ht="15" customHeight="1">
      <c r="B112" s="348"/>
      <c r="C112" s="326" t="s">
        <v>657</v>
      </c>
      <c r="D112" s="326"/>
      <c r="E112" s="326"/>
      <c r="F112" s="347" t="s">
        <v>616</v>
      </c>
      <c r="G112" s="326"/>
      <c r="H112" s="326" t="s">
        <v>658</v>
      </c>
      <c r="I112" s="326" t="s">
        <v>618</v>
      </c>
      <c r="J112" s="326">
        <v>120</v>
      </c>
      <c r="K112" s="339"/>
    </row>
    <row r="113" ht="15" customHeight="1">
      <c r="B113" s="348"/>
      <c r="C113" s="326" t="s">
        <v>38</v>
      </c>
      <c r="D113" s="326"/>
      <c r="E113" s="326"/>
      <c r="F113" s="347" t="s">
        <v>616</v>
      </c>
      <c r="G113" s="326"/>
      <c r="H113" s="326" t="s">
        <v>659</v>
      </c>
      <c r="I113" s="326" t="s">
        <v>650</v>
      </c>
      <c r="J113" s="326"/>
      <c r="K113" s="339"/>
    </row>
    <row r="114" ht="15" customHeight="1">
      <c r="B114" s="348"/>
      <c r="C114" s="326" t="s">
        <v>48</v>
      </c>
      <c r="D114" s="326"/>
      <c r="E114" s="326"/>
      <c r="F114" s="347" t="s">
        <v>616</v>
      </c>
      <c r="G114" s="326"/>
      <c r="H114" s="326" t="s">
        <v>660</v>
      </c>
      <c r="I114" s="326" t="s">
        <v>650</v>
      </c>
      <c r="J114" s="326"/>
      <c r="K114" s="339"/>
    </row>
    <row r="115" ht="15" customHeight="1">
      <c r="B115" s="348"/>
      <c r="C115" s="326" t="s">
        <v>57</v>
      </c>
      <c r="D115" s="326"/>
      <c r="E115" s="326"/>
      <c r="F115" s="347" t="s">
        <v>616</v>
      </c>
      <c r="G115" s="326"/>
      <c r="H115" s="326" t="s">
        <v>661</v>
      </c>
      <c r="I115" s="326" t="s">
        <v>662</v>
      </c>
      <c r="J115" s="326"/>
      <c r="K115" s="339"/>
    </row>
    <row r="116" ht="15" customHeight="1">
      <c r="B116" s="351"/>
      <c r="C116" s="357"/>
      <c r="D116" s="357"/>
      <c r="E116" s="357"/>
      <c r="F116" s="357"/>
      <c r="G116" s="357"/>
      <c r="H116" s="357"/>
      <c r="I116" s="357"/>
      <c r="J116" s="357"/>
      <c r="K116" s="353"/>
    </row>
    <row r="117" ht="18.75" customHeight="1">
      <c r="B117" s="358"/>
      <c r="C117" s="322"/>
      <c r="D117" s="322"/>
      <c r="E117" s="322"/>
      <c r="F117" s="359"/>
      <c r="G117" s="322"/>
      <c r="H117" s="322"/>
      <c r="I117" s="322"/>
      <c r="J117" s="322"/>
      <c r="K117" s="358"/>
    </row>
    <row r="118" ht="18.75" customHeight="1">
      <c r="B118" s="333"/>
      <c r="C118" s="333"/>
      <c r="D118" s="333"/>
      <c r="E118" s="333"/>
      <c r="F118" s="333"/>
      <c r="G118" s="333"/>
      <c r="H118" s="333"/>
      <c r="I118" s="333"/>
      <c r="J118" s="333"/>
      <c r="K118" s="333"/>
    </row>
    <row r="119" ht="7.5" customHeight="1">
      <c r="B119" s="360"/>
      <c r="C119" s="361"/>
      <c r="D119" s="361"/>
      <c r="E119" s="361"/>
      <c r="F119" s="361"/>
      <c r="G119" s="361"/>
      <c r="H119" s="361"/>
      <c r="I119" s="361"/>
      <c r="J119" s="361"/>
      <c r="K119" s="362"/>
    </row>
    <row r="120" ht="45" customHeight="1">
      <c r="B120" s="363"/>
      <c r="C120" s="316" t="s">
        <v>663</v>
      </c>
      <c r="D120" s="316"/>
      <c r="E120" s="316"/>
      <c r="F120" s="316"/>
      <c r="G120" s="316"/>
      <c r="H120" s="316"/>
      <c r="I120" s="316"/>
      <c r="J120" s="316"/>
      <c r="K120" s="364"/>
    </row>
    <row r="121" ht="17.25" customHeight="1">
      <c r="B121" s="365"/>
      <c r="C121" s="340" t="s">
        <v>610</v>
      </c>
      <c r="D121" s="340"/>
      <c r="E121" s="340"/>
      <c r="F121" s="340" t="s">
        <v>611</v>
      </c>
      <c r="G121" s="341"/>
      <c r="H121" s="340" t="s">
        <v>125</v>
      </c>
      <c r="I121" s="340" t="s">
        <v>57</v>
      </c>
      <c r="J121" s="340" t="s">
        <v>612</v>
      </c>
      <c r="K121" s="366"/>
    </row>
    <row r="122" ht="17.25" customHeight="1">
      <c r="B122" s="365"/>
      <c r="C122" s="342" t="s">
        <v>613</v>
      </c>
      <c r="D122" s="342"/>
      <c r="E122" s="342"/>
      <c r="F122" s="343" t="s">
        <v>614</v>
      </c>
      <c r="G122" s="344"/>
      <c r="H122" s="342"/>
      <c r="I122" s="342"/>
      <c r="J122" s="342" t="s">
        <v>615</v>
      </c>
      <c r="K122" s="366"/>
    </row>
    <row r="123" ht="5.25" customHeight="1">
      <c r="B123" s="367"/>
      <c r="C123" s="345"/>
      <c r="D123" s="345"/>
      <c r="E123" s="345"/>
      <c r="F123" s="345"/>
      <c r="G123" s="326"/>
      <c r="H123" s="345"/>
      <c r="I123" s="345"/>
      <c r="J123" s="345"/>
      <c r="K123" s="368"/>
    </row>
    <row r="124" ht="15" customHeight="1">
      <c r="B124" s="367"/>
      <c r="C124" s="326" t="s">
        <v>619</v>
      </c>
      <c r="D124" s="345"/>
      <c r="E124" s="345"/>
      <c r="F124" s="347" t="s">
        <v>616</v>
      </c>
      <c r="G124" s="326"/>
      <c r="H124" s="326" t="s">
        <v>655</v>
      </c>
      <c r="I124" s="326" t="s">
        <v>618</v>
      </c>
      <c r="J124" s="326">
        <v>120</v>
      </c>
      <c r="K124" s="369"/>
    </row>
    <row r="125" ht="15" customHeight="1">
      <c r="B125" s="367"/>
      <c r="C125" s="326" t="s">
        <v>664</v>
      </c>
      <c r="D125" s="326"/>
      <c r="E125" s="326"/>
      <c r="F125" s="347" t="s">
        <v>616</v>
      </c>
      <c r="G125" s="326"/>
      <c r="H125" s="326" t="s">
        <v>665</v>
      </c>
      <c r="I125" s="326" t="s">
        <v>618</v>
      </c>
      <c r="J125" s="326" t="s">
        <v>666</v>
      </c>
      <c r="K125" s="369"/>
    </row>
    <row r="126" ht="15" customHeight="1">
      <c r="B126" s="367"/>
      <c r="C126" s="326" t="s">
        <v>83</v>
      </c>
      <c r="D126" s="326"/>
      <c r="E126" s="326"/>
      <c r="F126" s="347" t="s">
        <v>616</v>
      </c>
      <c r="G126" s="326"/>
      <c r="H126" s="326" t="s">
        <v>667</v>
      </c>
      <c r="I126" s="326" t="s">
        <v>618</v>
      </c>
      <c r="J126" s="326" t="s">
        <v>666</v>
      </c>
      <c r="K126" s="369"/>
    </row>
    <row r="127" ht="15" customHeight="1">
      <c r="B127" s="367"/>
      <c r="C127" s="326" t="s">
        <v>627</v>
      </c>
      <c r="D127" s="326"/>
      <c r="E127" s="326"/>
      <c r="F127" s="347" t="s">
        <v>622</v>
      </c>
      <c r="G127" s="326"/>
      <c r="H127" s="326" t="s">
        <v>628</v>
      </c>
      <c r="I127" s="326" t="s">
        <v>618</v>
      </c>
      <c r="J127" s="326">
        <v>15</v>
      </c>
      <c r="K127" s="369"/>
    </row>
    <row r="128" ht="15" customHeight="1">
      <c r="B128" s="367"/>
      <c r="C128" s="349" t="s">
        <v>629</v>
      </c>
      <c r="D128" s="349"/>
      <c r="E128" s="349"/>
      <c r="F128" s="350" t="s">
        <v>622</v>
      </c>
      <c r="G128" s="349"/>
      <c r="H128" s="349" t="s">
        <v>630</v>
      </c>
      <c r="I128" s="349" t="s">
        <v>618</v>
      </c>
      <c r="J128" s="349">
        <v>15</v>
      </c>
      <c r="K128" s="369"/>
    </row>
    <row r="129" ht="15" customHeight="1">
      <c r="B129" s="367"/>
      <c r="C129" s="349" t="s">
        <v>631</v>
      </c>
      <c r="D129" s="349"/>
      <c r="E129" s="349"/>
      <c r="F129" s="350" t="s">
        <v>622</v>
      </c>
      <c r="G129" s="349"/>
      <c r="H129" s="349" t="s">
        <v>632</v>
      </c>
      <c r="I129" s="349" t="s">
        <v>618</v>
      </c>
      <c r="J129" s="349">
        <v>20</v>
      </c>
      <c r="K129" s="369"/>
    </row>
    <row r="130" ht="15" customHeight="1">
      <c r="B130" s="367"/>
      <c r="C130" s="349" t="s">
        <v>633</v>
      </c>
      <c r="D130" s="349"/>
      <c r="E130" s="349"/>
      <c r="F130" s="350" t="s">
        <v>622</v>
      </c>
      <c r="G130" s="349"/>
      <c r="H130" s="349" t="s">
        <v>634</v>
      </c>
      <c r="I130" s="349" t="s">
        <v>618</v>
      </c>
      <c r="J130" s="349">
        <v>20</v>
      </c>
      <c r="K130" s="369"/>
    </row>
    <row r="131" ht="15" customHeight="1">
      <c r="B131" s="367"/>
      <c r="C131" s="326" t="s">
        <v>621</v>
      </c>
      <c r="D131" s="326"/>
      <c r="E131" s="326"/>
      <c r="F131" s="347" t="s">
        <v>622</v>
      </c>
      <c r="G131" s="326"/>
      <c r="H131" s="326" t="s">
        <v>655</v>
      </c>
      <c r="I131" s="326" t="s">
        <v>618</v>
      </c>
      <c r="J131" s="326">
        <v>50</v>
      </c>
      <c r="K131" s="369"/>
    </row>
    <row r="132" ht="15" customHeight="1">
      <c r="B132" s="367"/>
      <c r="C132" s="326" t="s">
        <v>635</v>
      </c>
      <c r="D132" s="326"/>
      <c r="E132" s="326"/>
      <c r="F132" s="347" t="s">
        <v>622</v>
      </c>
      <c r="G132" s="326"/>
      <c r="H132" s="326" t="s">
        <v>655</v>
      </c>
      <c r="I132" s="326" t="s">
        <v>618</v>
      </c>
      <c r="J132" s="326">
        <v>50</v>
      </c>
      <c r="K132" s="369"/>
    </row>
    <row r="133" ht="15" customHeight="1">
      <c r="B133" s="367"/>
      <c r="C133" s="326" t="s">
        <v>641</v>
      </c>
      <c r="D133" s="326"/>
      <c r="E133" s="326"/>
      <c r="F133" s="347" t="s">
        <v>622</v>
      </c>
      <c r="G133" s="326"/>
      <c r="H133" s="326" t="s">
        <v>655</v>
      </c>
      <c r="I133" s="326" t="s">
        <v>618</v>
      </c>
      <c r="J133" s="326">
        <v>50</v>
      </c>
      <c r="K133" s="369"/>
    </row>
    <row r="134" ht="15" customHeight="1">
      <c r="B134" s="367"/>
      <c r="C134" s="326" t="s">
        <v>643</v>
      </c>
      <c r="D134" s="326"/>
      <c r="E134" s="326"/>
      <c r="F134" s="347" t="s">
        <v>622</v>
      </c>
      <c r="G134" s="326"/>
      <c r="H134" s="326" t="s">
        <v>655</v>
      </c>
      <c r="I134" s="326" t="s">
        <v>618</v>
      </c>
      <c r="J134" s="326">
        <v>50</v>
      </c>
      <c r="K134" s="369"/>
    </row>
    <row r="135" ht="15" customHeight="1">
      <c r="B135" s="367"/>
      <c r="C135" s="326" t="s">
        <v>130</v>
      </c>
      <c r="D135" s="326"/>
      <c r="E135" s="326"/>
      <c r="F135" s="347" t="s">
        <v>622</v>
      </c>
      <c r="G135" s="326"/>
      <c r="H135" s="326" t="s">
        <v>668</v>
      </c>
      <c r="I135" s="326" t="s">
        <v>618</v>
      </c>
      <c r="J135" s="326">
        <v>255</v>
      </c>
      <c r="K135" s="369"/>
    </row>
    <row r="136" ht="15" customHeight="1">
      <c r="B136" s="367"/>
      <c r="C136" s="326" t="s">
        <v>645</v>
      </c>
      <c r="D136" s="326"/>
      <c r="E136" s="326"/>
      <c r="F136" s="347" t="s">
        <v>616</v>
      </c>
      <c r="G136" s="326"/>
      <c r="H136" s="326" t="s">
        <v>669</v>
      </c>
      <c r="I136" s="326" t="s">
        <v>647</v>
      </c>
      <c r="J136" s="326"/>
      <c r="K136" s="369"/>
    </row>
    <row r="137" ht="15" customHeight="1">
      <c r="B137" s="367"/>
      <c r="C137" s="326" t="s">
        <v>648</v>
      </c>
      <c r="D137" s="326"/>
      <c r="E137" s="326"/>
      <c r="F137" s="347" t="s">
        <v>616</v>
      </c>
      <c r="G137" s="326"/>
      <c r="H137" s="326" t="s">
        <v>670</v>
      </c>
      <c r="I137" s="326" t="s">
        <v>650</v>
      </c>
      <c r="J137" s="326"/>
      <c r="K137" s="369"/>
    </row>
    <row r="138" ht="15" customHeight="1">
      <c r="B138" s="367"/>
      <c r="C138" s="326" t="s">
        <v>651</v>
      </c>
      <c r="D138" s="326"/>
      <c r="E138" s="326"/>
      <c r="F138" s="347" t="s">
        <v>616</v>
      </c>
      <c r="G138" s="326"/>
      <c r="H138" s="326" t="s">
        <v>651</v>
      </c>
      <c r="I138" s="326" t="s">
        <v>650</v>
      </c>
      <c r="J138" s="326"/>
      <c r="K138" s="369"/>
    </row>
    <row r="139" ht="15" customHeight="1">
      <c r="B139" s="367"/>
      <c r="C139" s="326" t="s">
        <v>38</v>
      </c>
      <c r="D139" s="326"/>
      <c r="E139" s="326"/>
      <c r="F139" s="347" t="s">
        <v>616</v>
      </c>
      <c r="G139" s="326"/>
      <c r="H139" s="326" t="s">
        <v>671</v>
      </c>
      <c r="I139" s="326" t="s">
        <v>650</v>
      </c>
      <c r="J139" s="326"/>
      <c r="K139" s="369"/>
    </row>
    <row r="140" ht="15" customHeight="1">
      <c r="B140" s="367"/>
      <c r="C140" s="326" t="s">
        <v>672</v>
      </c>
      <c r="D140" s="326"/>
      <c r="E140" s="326"/>
      <c r="F140" s="347" t="s">
        <v>616</v>
      </c>
      <c r="G140" s="326"/>
      <c r="H140" s="326" t="s">
        <v>673</v>
      </c>
      <c r="I140" s="326" t="s">
        <v>650</v>
      </c>
      <c r="J140" s="326"/>
      <c r="K140" s="369"/>
    </row>
    <row r="141" ht="15" customHeight="1">
      <c r="B141" s="370"/>
      <c r="C141" s="371"/>
      <c r="D141" s="371"/>
      <c r="E141" s="371"/>
      <c r="F141" s="371"/>
      <c r="G141" s="371"/>
      <c r="H141" s="371"/>
      <c r="I141" s="371"/>
      <c r="J141" s="371"/>
      <c r="K141" s="372"/>
    </row>
    <row r="142" ht="18.75" customHeight="1">
      <c r="B142" s="322"/>
      <c r="C142" s="322"/>
      <c r="D142" s="322"/>
      <c r="E142" s="322"/>
      <c r="F142" s="359"/>
      <c r="G142" s="322"/>
      <c r="H142" s="322"/>
      <c r="I142" s="322"/>
      <c r="J142" s="322"/>
      <c r="K142" s="322"/>
    </row>
    <row r="143" ht="18.75" customHeight="1">
      <c r="B143" s="333"/>
      <c r="C143" s="333"/>
      <c r="D143" s="333"/>
      <c r="E143" s="333"/>
      <c r="F143" s="333"/>
      <c r="G143" s="333"/>
      <c r="H143" s="333"/>
      <c r="I143" s="333"/>
      <c r="J143" s="333"/>
      <c r="K143" s="333"/>
    </row>
    <row r="144" ht="7.5" customHeight="1">
      <c r="B144" s="334"/>
      <c r="C144" s="335"/>
      <c r="D144" s="335"/>
      <c r="E144" s="335"/>
      <c r="F144" s="335"/>
      <c r="G144" s="335"/>
      <c r="H144" s="335"/>
      <c r="I144" s="335"/>
      <c r="J144" s="335"/>
      <c r="K144" s="336"/>
    </row>
    <row r="145" ht="45" customHeight="1">
      <c r="B145" s="337"/>
      <c r="C145" s="338" t="s">
        <v>674</v>
      </c>
      <c r="D145" s="338"/>
      <c r="E145" s="338"/>
      <c r="F145" s="338"/>
      <c r="G145" s="338"/>
      <c r="H145" s="338"/>
      <c r="I145" s="338"/>
      <c r="J145" s="338"/>
      <c r="K145" s="339"/>
    </row>
    <row r="146" ht="17.25" customHeight="1">
      <c r="B146" s="337"/>
      <c r="C146" s="340" t="s">
        <v>610</v>
      </c>
      <c r="D146" s="340"/>
      <c r="E146" s="340"/>
      <c r="F146" s="340" t="s">
        <v>611</v>
      </c>
      <c r="G146" s="341"/>
      <c r="H146" s="340" t="s">
        <v>125</v>
      </c>
      <c r="I146" s="340" t="s">
        <v>57</v>
      </c>
      <c r="J146" s="340" t="s">
        <v>612</v>
      </c>
      <c r="K146" s="339"/>
    </row>
    <row r="147" ht="17.25" customHeight="1">
      <c r="B147" s="337"/>
      <c r="C147" s="342" t="s">
        <v>613</v>
      </c>
      <c r="D147" s="342"/>
      <c r="E147" s="342"/>
      <c r="F147" s="343" t="s">
        <v>614</v>
      </c>
      <c r="G147" s="344"/>
      <c r="H147" s="342"/>
      <c r="I147" s="342"/>
      <c r="J147" s="342" t="s">
        <v>615</v>
      </c>
      <c r="K147" s="339"/>
    </row>
    <row r="148" ht="5.25" customHeight="1">
      <c r="B148" s="348"/>
      <c r="C148" s="345"/>
      <c r="D148" s="345"/>
      <c r="E148" s="345"/>
      <c r="F148" s="345"/>
      <c r="G148" s="346"/>
      <c r="H148" s="345"/>
      <c r="I148" s="345"/>
      <c r="J148" s="345"/>
      <c r="K148" s="369"/>
    </row>
    <row r="149" ht="15" customHeight="1">
      <c r="B149" s="348"/>
      <c r="C149" s="373" t="s">
        <v>619</v>
      </c>
      <c r="D149" s="326"/>
      <c r="E149" s="326"/>
      <c r="F149" s="374" t="s">
        <v>616</v>
      </c>
      <c r="G149" s="326"/>
      <c r="H149" s="373" t="s">
        <v>655</v>
      </c>
      <c r="I149" s="373" t="s">
        <v>618</v>
      </c>
      <c r="J149" s="373">
        <v>120</v>
      </c>
      <c r="K149" s="369"/>
    </row>
    <row r="150" ht="15" customHeight="1">
      <c r="B150" s="348"/>
      <c r="C150" s="373" t="s">
        <v>664</v>
      </c>
      <c r="D150" s="326"/>
      <c r="E150" s="326"/>
      <c r="F150" s="374" t="s">
        <v>616</v>
      </c>
      <c r="G150" s="326"/>
      <c r="H150" s="373" t="s">
        <v>675</v>
      </c>
      <c r="I150" s="373" t="s">
        <v>618</v>
      </c>
      <c r="J150" s="373" t="s">
        <v>666</v>
      </c>
      <c r="K150" s="369"/>
    </row>
    <row r="151" ht="15" customHeight="1">
      <c r="B151" s="348"/>
      <c r="C151" s="373" t="s">
        <v>83</v>
      </c>
      <c r="D151" s="326"/>
      <c r="E151" s="326"/>
      <c r="F151" s="374" t="s">
        <v>616</v>
      </c>
      <c r="G151" s="326"/>
      <c r="H151" s="373" t="s">
        <v>676</v>
      </c>
      <c r="I151" s="373" t="s">
        <v>618</v>
      </c>
      <c r="J151" s="373" t="s">
        <v>666</v>
      </c>
      <c r="K151" s="369"/>
    </row>
    <row r="152" ht="15" customHeight="1">
      <c r="B152" s="348"/>
      <c r="C152" s="373" t="s">
        <v>621</v>
      </c>
      <c r="D152" s="326"/>
      <c r="E152" s="326"/>
      <c r="F152" s="374" t="s">
        <v>622</v>
      </c>
      <c r="G152" s="326"/>
      <c r="H152" s="373" t="s">
        <v>655</v>
      </c>
      <c r="I152" s="373" t="s">
        <v>618</v>
      </c>
      <c r="J152" s="373">
        <v>50</v>
      </c>
      <c r="K152" s="369"/>
    </row>
    <row r="153" ht="15" customHeight="1">
      <c r="B153" s="348"/>
      <c r="C153" s="373" t="s">
        <v>624</v>
      </c>
      <c r="D153" s="326"/>
      <c r="E153" s="326"/>
      <c r="F153" s="374" t="s">
        <v>616</v>
      </c>
      <c r="G153" s="326"/>
      <c r="H153" s="373" t="s">
        <v>655</v>
      </c>
      <c r="I153" s="373" t="s">
        <v>626</v>
      </c>
      <c r="J153" s="373"/>
      <c r="K153" s="369"/>
    </row>
    <row r="154" ht="15" customHeight="1">
      <c r="B154" s="348"/>
      <c r="C154" s="373" t="s">
        <v>635</v>
      </c>
      <c r="D154" s="326"/>
      <c r="E154" s="326"/>
      <c r="F154" s="374" t="s">
        <v>622</v>
      </c>
      <c r="G154" s="326"/>
      <c r="H154" s="373" t="s">
        <v>655</v>
      </c>
      <c r="I154" s="373" t="s">
        <v>618</v>
      </c>
      <c r="J154" s="373">
        <v>50</v>
      </c>
      <c r="K154" s="369"/>
    </row>
    <row r="155" ht="15" customHeight="1">
      <c r="B155" s="348"/>
      <c r="C155" s="373" t="s">
        <v>643</v>
      </c>
      <c r="D155" s="326"/>
      <c r="E155" s="326"/>
      <c r="F155" s="374" t="s">
        <v>622</v>
      </c>
      <c r="G155" s="326"/>
      <c r="H155" s="373" t="s">
        <v>655</v>
      </c>
      <c r="I155" s="373" t="s">
        <v>618</v>
      </c>
      <c r="J155" s="373">
        <v>50</v>
      </c>
      <c r="K155" s="369"/>
    </row>
    <row r="156" ht="15" customHeight="1">
      <c r="B156" s="348"/>
      <c r="C156" s="373" t="s">
        <v>641</v>
      </c>
      <c r="D156" s="326"/>
      <c r="E156" s="326"/>
      <c r="F156" s="374" t="s">
        <v>622</v>
      </c>
      <c r="G156" s="326"/>
      <c r="H156" s="373" t="s">
        <v>655</v>
      </c>
      <c r="I156" s="373" t="s">
        <v>618</v>
      </c>
      <c r="J156" s="373">
        <v>50</v>
      </c>
      <c r="K156" s="369"/>
    </row>
    <row r="157" ht="15" customHeight="1">
      <c r="B157" s="348"/>
      <c r="C157" s="373" t="s">
        <v>103</v>
      </c>
      <c r="D157" s="326"/>
      <c r="E157" s="326"/>
      <c r="F157" s="374" t="s">
        <v>616</v>
      </c>
      <c r="G157" s="326"/>
      <c r="H157" s="373" t="s">
        <v>677</v>
      </c>
      <c r="I157" s="373" t="s">
        <v>618</v>
      </c>
      <c r="J157" s="373" t="s">
        <v>678</v>
      </c>
      <c r="K157" s="369"/>
    </row>
    <row r="158" ht="15" customHeight="1">
      <c r="B158" s="348"/>
      <c r="C158" s="373" t="s">
        <v>679</v>
      </c>
      <c r="D158" s="326"/>
      <c r="E158" s="326"/>
      <c r="F158" s="374" t="s">
        <v>616</v>
      </c>
      <c r="G158" s="326"/>
      <c r="H158" s="373" t="s">
        <v>680</v>
      </c>
      <c r="I158" s="373" t="s">
        <v>650</v>
      </c>
      <c r="J158" s="373"/>
      <c r="K158" s="369"/>
    </row>
    <row r="159" ht="15" customHeight="1">
      <c r="B159" s="375"/>
      <c r="C159" s="357"/>
      <c r="D159" s="357"/>
      <c r="E159" s="357"/>
      <c r="F159" s="357"/>
      <c r="G159" s="357"/>
      <c r="H159" s="357"/>
      <c r="I159" s="357"/>
      <c r="J159" s="357"/>
      <c r="K159" s="376"/>
    </row>
    <row r="160" ht="18.75" customHeight="1">
      <c r="B160" s="322"/>
      <c r="C160" s="326"/>
      <c r="D160" s="326"/>
      <c r="E160" s="326"/>
      <c r="F160" s="347"/>
      <c r="G160" s="326"/>
      <c r="H160" s="326"/>
      <c r="I160" s="326"/>
      <c r="J160" s="326"/>
      <c r="K160" s="322"/>
    </row>
    <row r="161" ht="18.75" customHeight="1">
      <c r="B161" s="333"/>
      <c r="C161" s="333"/>
      <c r="D161" s="333"/>
      <c r="E161" s="333"/>
      <c r="F161" s="333"/>
      <c r="G161" s="333"/>
      <c r="H161" s="333"/>
      <c r="I161" s="333"/>
      <c r="J161" s="333"/>
      <c r="K161" s="333"/>
    </row>
    <row r="162" ht="7.5" customHeight="1">
      <c r="B162" s="312"/>
      <c r="C162" s="313"/>
      <c r="D162" s="313"/>
      <c r="E162" s="313"/>
      <c r="F162" s="313"/>
      <c r="G162" s="313"/>
      <c r="H162" s="313"/>
      <c r="I162" s="313"/>
      <c r="J162" s="313"/>
      <c r="K162" s="314"/>
    </row>
    <row r="163" ht="45" customHeight="1">
      <c r="B163" s="315"/>
      <c r="C163" s="316" t="s">
        <v>681</v>
      </c>
      <c r="D163" s="316"/>
      <c r="E163" s="316"/>
      <c r="F163" s="316"/>
      <c r="G163" s="316"/>
      <c r="H163" s="316"/>
      <c r="I163" s="316"/>
      <c r="J163" s="316"/>
      <c r="K163" s="317"/>
    </row>
    <row r="164" ht="17.25" customHeight="1">
      <c r="B164" s="315"/>
      <c r="C164" s="340" t="s">
        <v>610</v>
      </c>
      <c r="D164" s="340"/>
      <c r="E164" s="340"/>
      <c r="F164" s="340" t="s">
        <v>611</v>
      </c>
      <c r="G164" s="377"/>
      <c r="H164" s="378" t="s">
        <v>125</v>
      </c>
      <c r="I164" s="378" t="s">
        <v>57</v>
      </c>
      <c r="J164" s="340" t="s">
        <v>612</v>
      </c>
      <c r="K164" s="317"/>
    </row>
    <row r="165" ht="17.25" customHeight="1">
      <c r="B165" s="318"/>
      <c r="C165" s="342" t="s">
        <v>613</v>
      </c>
      <c r="D165" s="342"/>
      <c r="E165" s="342"/>
      <c r="F165" s="343" t="s">
        <v>614</v>
      </c>
      <c r="G165" s="379"/>
      <c r="H165" s="380"/>
      <c r="I165" s="380"/>
      <c r="J165" s="342" t="s">
        <v>615</v>
      </c>
      <c r="K165" s="320"/>
    </row>
    <row r="166" ht="5.25" customHeight="1">
      <c r="B166" s="348"/>
      <c r="C166" s="345"/>
      <c r="D166" s="345"/>
      <c r="E166" s="345"/>
      <c r="F166" s="345"/>
      <c r="G166" s="346"/>
      <c r="H166" s="345"/>
      <c r="I166" s="345"/>
      <c r="J166" s="345"/>
      <c r="K166" s="369"/>
    </row>
    <row r="167" ht="15" customHeight="1">
      <c r="B167" s="348"/>
      <c r="C167" s="326" t="s">
        <v>619</v>
      </c>
      <c r="D167" s="326"/>
      <c r="E167" s="326"/>
      <c r="F167" s="347" t="s">
        <v>616</v>
      </c>
      <c r="G167" s="326"/>
      <c r="H167" s="326" t="s">
        <v>655</v>
      </c>
      <c r="I167" s="326" t="s">
        <v>618</v>
      </c>
      <c r="J167" s="326">
        <v>120</v>
      </c>
      <c r="K167" s="369"/>
    </row>
    <row r="168" ht="15" customHeight="1">
      <c r="B168" s="348"/>
      <c r="C168" s="326" t="s">
        <v>664</v>
      </c>
      <c r="D168" s="326"/>
      <c r="E168" s="326"/>
      <c r="F168" s="347" t="s">
        <v>616</v>
      </c>
      <c r="G168" s="326"/>
      <c r="H168" s="326" t="s">
        <v>665</v>
      </c>
      <c r="I168" s="326" t="s">
        <v>618</v>
      </c>
      <c r="J168" s="326" t="s">
        <v>666</v>
      </c>
      <c r="K168" s="369"/>
    </row>
    <row r="169" ht="15" customHeight="1">
      <c r="B169" s="348"/>
      <c r="C169" s="326" t="s">
        <v>83</v>
      </c>
      <c r="D169" s="326"/>
      <c r="E169" s="326"/>
      <c r="F169" s="347" t="s">
        <v>616</v>
      </c>
      <c r="G169" s="326"/>
      <c r="H169" s="326" t="s">
        <v>682</v>
      </c>
      <c r="I169" s="326" t="s">
        <v>618</v>
      </c>
      <c r="J169" s="326" t="s">
        <v>666</v>
      </c>
      <c r="K169" s="369"/>
    </row>
    <row r="170" ht="15" customHeight="1">
      <c r="B170" s="348"/>
      <c r="C170" s="326" t="s">
        <v>621</v>
      </c>
      <c r="D170" s="326"/>
      <c r="E170" s="326"/>
      <c r="F170" s="347" t="s">
        <v>622</v>
      </c>
      <c r="G170" s="326"/>
      <c r="H170" s="326" t="s">
        <v>682</v>
      </c>
      <c r="I170" s="326" t="s">
        <v>618</v>
      </c>
      <c r="J170" s="326">
        <v>50</v>
      </c>
      <c r="K170" s="369"/>
    </row>
    <row r="171" ht="15" customHeight="1">
      <c r="B171" s="348"/>
      <c r="C171" s="326" t="s">
        <v>624</v>
      </c>
      <c r="D171" s="326"/>
      <c r="E171" s="326"/>
      <c r="F171" s="347" t="s">
        <v>616</v>
      </c>
      <c r="G171" s="326"/>
      <c r="H171" s="326" t="s">
        <v>682</v>
      </c>
      <c r="I171" s="326" t="s">
        <v>626</v>
      </c>
      <c r="J171" s="326"/>
      <c r="K171" s="369"/>
    </row>
    <row r="172" ht="15" customHeight="1">
      <c r="B172" s="348"/>
      <c r="C172" s="326" t="s">
        <v>635</v>
      </c>
      <c r="D172" s="326"/>
      <c r="E172" s="326"/>
      <c r="F172" s="347" t="s">
        <v>622</v>
      </c>
      <c r="G172" s="326"/>
      <c r="H172" s="326" t="s">
        <v>682</v>
      </c>
      <c r="I172" s="326" t="s">
        <v>618</v>
      </c>
      <c r="J172" s="326">
        <v>50</v>
      </c>
      <c r="K172" s="369"/>
    </row>
    <row r="173" ht="15" customHeight="1">
      <c r="B173" s="348"/>
      <c r="C173" s="326" t="s">
        <v>643</v>
      </c>
      <c r="D173" s="326"/>
      <c r="E173" s="326"/>
      <c r="F173" s="347" t="s">
        <v>622</v>
      </c>
      <c r="G173" s="326"/>
      <c r="H173" s="326" t="s">
        <v>682</v>
      </c>
      <c r="I173" s="326" t="s">
        <v>618</v>
      </c>
      <c r="J173" s="326">
        <v>50</v>
      </c>
      <c r="K173" s="369"/>
    </row>
    <row r="174" ht="15" customHeight="1">
      <c r="B174" s="348"/>
      <c r="C174" s="326" t="s">
        <v>641</v>
      </c>
      <c r="D174" s="326"/>
      <c r="E174" s="326"/>
      <c r="F174" s="347" t="s">
        <v>622</v>
      </c>
      <c r="G174" s="326"/>
      <c r="H174" s="326" t="s">
        <v>682</v>
      </c>
      <c r="I174" s="326" t="s">
        <v>618</v>
      </c>
      <c r="J174" s="326">
        <v>50</v>
      </c>
      <c r="K174" s="369"/>
    </row>
    <row r="175" ht="15" customHeight="1">
      <c r="B175" s="348"/>
      <c r="C175" s="326" t="s">
        <v>124</v>
      </c>
      <c r="D175" s="326"/>
      <c r="E175" s="326"/>
      <c r="F175" s="347" t="s">
        <v>616</v>
      </c>
      <c r="G175" s="326"/>
      <c r="H175" s="326" t="s">
        <v>683</v>
      </c>
      <c r="I175" s="326" t="s">
        <v>684</v>
      </c>
      <c r="J175" s="326"/>
      <c r="K175" s="369"/>
    </row>
    <row r="176" ht="15" customHeight="1">
      <c r="B176" s="348"/>
      <c r="C176" s="326" t="s">
        <v>57</v>
      </c>
      <c r="D176" s="326"/>
      <c r="E176" s="326"/>
      <c r="F176" s="347" t="s">
        <v>616</v>
      </c>
      <c r="G176" s="326"/>
      <c r="H176" s="326" t="s">
        <v>685</v>
      </c>
      <c r="I176" s="326" t="s">
        <v>686</v>
      </c>
      <c r="J176" s="326">
        <v>1</v>
      </c>
      <c r="K176" s="369"/>
    </row>
    <row r="177" ht="15" customHeight="1">
      <c r="B177" s="348"/>
      <c r="C177" s="326" t="s">
        <v>53</v>
      </c>
      <c r="D177" s="326"/>
      <c r="E177" s="326"/>
      <c r="F177" s="347" t="s">
        <v>616</v>
      </c>
      <c r="G177" s="326"/>
      <c r="H177" s="326" t="s">
        <v>687</v>
      </c>
      <c r="I177" s="326" t="s">
        <v>618</v>
      </c>
      <c r="J177" s="326">
        <v>20</v>
      </c>
      <c r="K177" s="369"/>
    </row>
    <row r="178" ht="15" customHeight="1">
      <c r="B178" s="348"/>
      <c r="C178" s="326" t="s">
        <v>125</v>
      </c>
      <c r="D178" s="326"/>
      <c r="E178" s="326"/>
      <c r="F178" s="347" t="s">
        <v>616</v>
      </c>
      <c r="G178" s="326"/>
      <c r="H178" s="326" t="s">
        <v>688</v>
      </c>
      <c r="I178" s="326" t="s">
        <v>618</v>
      </c>
      <c r="J178" s="326">
        <v>255</v>
      </c>
      <c r="K178" s="369"/>
    </row>
    <row r="179" ht="15" customHeight="1">
      <c r="B179" s="348"/>
      <c r="C179" s="326" t="s">
        <v>126</v>
      </c>
      <c r="D179" s="326"/>
      <c r="E179" s="326"/>
      <c r="F179" s="347" t="s">
        <v>616</v>
      </c>
      <c r="G179" s="326"/>
      <c r="H179" s="326" t="s">
        <v>581</v>
      </c>
      <c r="I179" s="326" t="s">
        <v>618</v>
      </c>
      <c r="J179" s="326">
        <v>10</v>
      </c>
      <c r="K179" s="369"/>
    </row>
    <row r="180" ht="15" customHeight="1">
      <c r="B180" s="348"/>
      <c r="C180" s="326" t="s">
        <v>127</v>
      </c>
      <c r="D180" s="326"/>
      <c r="E180" s="326"/>
      <c r="F180" s="347" t="s">
        <v>616</v>
      </c>
      <c r="G180" s="326"/>
      <c r="H180" s="326" t="s">
        <v>689</v>
      </c>
      <c r="I180" s="326" t="s">
        <v>650</v>
      </c>
      <c r="J180" s="326"/>
      <c r="K180" s="369"/>
    </row>
    <row r="181" ht="15" customHeight="1">
      <c r="B181" s="348"/>
      <c r="C181" s="326" t="s">
        <v>690</v>
      </c>
      <c r="D181" s="326"/>
      <c r="E181" s="326"/>
      <c r="F181" s="347" t="s">
        <v>616</v>
      </c>
      <c r="G181" s="326"/>
      <c r="H181" s="326" t="s">
        <v>691</v>
      </c>
      <c r="I181" s="326" t="s">
        <v>650</v>
      </c>
      <c r="J181" s="326"/>
      <c r="K181" s="369"/>
    </row>
    <row r="182" ht="15" customHeight="1">
      <c r="B182" s="348"/>
      <c r="C182" s="326" t="s">
        <v>679</v>
      </c>
      <c r="D182" s="326"/>
      <c r="E182" s="326"/>
      <c r="F182" s="347" t="s">
        <v>616</v>
      </c>
      <c r="G182" s="326"/>
      <c r="H182" s="326" t="s">
        <v>692</v>
      </c>
      <c r="I182" s="326" t="s">
        <v>650</v>
      </c>
      <c r="J182" s="326"/>
      <c r="K182" s="369"/>
    </row>
    <row r="183" ht="15" customHeight="1">
      <c r="B183" s="348"/>
      <c r="C183" s="326" t="s">
        <v>129</v>
      </c>
      <c r="D183" s="326"/>
      <c r="E183" s="326"/>
      <c r="F183" s="347" t="s">
        <v>622</v>
      </c>
      <c r="G183" s="326"/>
      <c r="H183" s="326" t="s">
        <v>693</v>
      </c>
      <c r="I183" s="326" t="s">
        <v>618</v>
      </c>
      <c r="J183" s="326">
        <v>50</v>
      </c>
      <c r="K183" s="369"/>
    </row>
    <row r="184" ht="15" customHeight="1">
      <c r="B184" s="348"/>
      <c r="C184" s="326" t="s">
        <v>694</v>
      </c>
      <c r="D184" s="326"/>
      <c r="E184" s="326"/>
      <c r="F184" s="347" t="s">
        <v>622</v>
      </c>
      <c r="G184" s="326"/>
      <c r="H184" s="326" t="s">
        <v>695</v>
      </c>
      <c r="I184" s="326" t="s">
        <v>696</v>
      </c>
      <c r="J184" s="326"/>
      <c r="K184" s="369"/>
    </row>
    <row r="185" ht="15" customHeight="1">
      <c r="B185" s="348"/>
      <c r="C185" s="326" t="s">
        <v>697</v>
      </c>
      <c r="D185" s="326"/>
      <c r="E185" s="326"/>
      <c r="F185" s="347" t="s">
        <v>622</v>
      </c>
      <c r="G185" s="326"/>
      <c r="H185" s="326" t="s">
        <v>698</v>
      </c>
      <c r="I185" s="326" t="s">
        <v>696</v>
      </c>
      <c r="J185" s="326"/>
      <c r="K185" s="369"/>
    </row>
    <row r="186" ht="15" customHeight="1">
      <c r="B186" s="348"/>
      <c r="C186" s="326" t="s">
        <v>699</v>
      </c>
      <c r="D186" s="326"/>
      <c r="E186" s="326"/>
      <c r="F186" s="347" t="s">
        <v>622</v>
      </c>
      <c r="G186" s="326"/>
      <c r="H186" s="326" t="s">
        <v>700</v>
      </c>
      <c r="I186" s="326" t="s">
        <v>696</v>
      </c>
      <c r="J186" s="326"/>
      <c r="K186" s="369"/>
    </row>
    <row r="187" ht="15" customHeight="1">
      <c r="B187" s="348"/>
      <c r="C187" s="381" t="s">
        <v>701</v>
      </c>
      <c r="D187" s="326"/>
      <c r="E187" s="326"/>
      <c r="F187" s="347" t="s">
        <v>622</v>
      </c>
      <c r="G187" s="326"/>
      <c r="H187" s="326" t="s">
        <v>702</v>
      </c>
      <c r="I187" s="326" t="s">
        <v>703</v>
      </c>
      <c r="J187" s="382" t="s">
        <v>704</v>
      </c>
      <c r="K187" s="369"/>
    </row>
    <row r="188" ht="15" customHeight="1">
      <c r="B188" s="348"/>
      <c r="C188" s="332" t="s">
        <v>42</v>
      </c>
      <c r="D188" s="326"/>
      <c r="E188" s="326"/>
      <c r="F188" s="347" t="s">
        <v>616</v>
      </c>
      <c r="G188" s="326"/>
      <c r="H188" s="322" t="s">
        <v>705</v>
      </c>
      <c r="I188" s="326" t="s">
        <v>706</v>
      </c>
      <c r="J188" s="326"/>
      <c r="K188" s="369"/>
    </row>
    <row r="189" ht="15" customHeight="1">
      <c r="B189" s="348"/>
      <c r="C189" s="332" t="s">
        <v>707</v>
      </c>
      <c r="D189" s="326"/>
      <c r="E189" s="326"/>
      <c r="F189" s="347" t="s">
        <v>616</v>
      </c>
      <c r="G189" s="326"/>
      <c r="H189" s="326" t="s">
        <v>708</v>
      </c>
      <c r="I189" s="326" t="s">
        <v>650</v>
      </c>
      <c r="J189" s="326"/>
      <c r="K189" s="369"/>
    </row>
    <row r="190" ht="15" customHeight="1">
      <c r="B190" s="348"/>
      <c r="C190" s="332" t="s">
        <v>709</v>
      </c>
      <c r="D190" s="326"/>
      <c r="E190" s="326"/>
      <c r="F190" s="347" t="s">
        <v>616</v>
      </c>
      <c r="G190" s="326"/>
      <c r="H190" s="326" t="s">
        <v>710</v>
      </c>
      <c r="I190" s="326" t="s">
        <v>650</v>
      </c>
      <c r="J190" s="326"/>
      <c r="K190" s="369"/>
    </row>
    <row r="191" ht="15" customHeight="1">
      <c r="B191" s="348"/>
      <c r="C191" s="332" t="s">
        <v>711</v>
      </c>
      <c r="D191" s="326"/>
      <c r="E191" s="326"/>
      <c r="F191" s="347" t="s">
        <v>622</v>
      </c>
      <c r="G191" s="326"/>
      <c r="H191" s="326" t="s">
        <v>712</v>
      </c>
      <c r="I191" s="326" t="s">
        <v>650</v>
      </c>
      <c r="J191" s="326"/>
      <c r="K191" s="369"/>
    </row>
    <row r="192" ht="15" customHeight="1">
      <c r="B192" s="375"/>
      <c r="C192" s="383"/>
      <c r="D192" s="357"/>
      <c r="E192" s="357"/>
      <c r="F192" s="357"/>
      <c r="G192" s="357"/>
      <c r="H192" s="357"/>
      <c r="I192" s="357"/>
      <c r="J192" s="357"/>
      <c r="K192" s="376"/>
    </row>
    <row r="193" ht="18.75" customHeight="1">
      <c r="B193" s="322"/>
      <c r="C193" s="326"/>
      <c r="D193" s="326"/>
      <c r="E193" s="326"/>
      <c r="F193" s="347"/>
      <c r="G193" s="326"/>
      <c r="H193" s="326"/>
      <c r="I193" s="326"/>
      <c r="J193" s="326"/>
      <c r="K193" s="322"/>
    </row>
    <row r="194" ht="18.75" customHeight="1">
      <c r="B194" s="322"/>
      <c r="C194" s="326"/>
      <c r="D194" s="326"/>
      <c r="E194" s="326"/>
      <c r="F194" s="347"/>
      <c r="G194" s="326"/>
      <c r="H194" s="326"/>
      <c r="I194" s="326"/>
      <c r="J194" s="326"/>
      <c r="K194" s="322"/>
    </row>
    <row r="195" ht="18.75" customHeight="1">
      <c r="B195" s="333"/>
      <c r="C195" s="333"/>
      <c r="D195" s="333"/>
      <c r="E195" s="333"/>
      <c r="F195" s="333"/>
      <c r="G195" s="333"/>
      <c r="H195" s="333"/>
      <c r="I195" s="333"/>
      <c r="J195" s="333"/>
      <c r="K195" s="333"/>
    </row>
    <row r="196" ht="13.5">
      <c r="B196" s="312"/>
      <c r="C196" s="313"/>
      <c r="D196" s="313"/>
      <c r="E196" s="313"/>
      <c r="F196" s="313"/>
      <c r="G196" s="313"/>
      <c r="H196" s="313"/>
      <c r="I196" s="313"/>
      <c r="J196" s="313"/>
      <c r="K196" s="314"/>
    </row>
    <row r="197" ht="21">
      <c r="B197" s="315"/>
      <c r="C197" s="316" t="s">
        <v>713</v>
      </c>
      <c r="D197" s="316"/>
      <c r="E197" s="316"/>
      <c r="F197" s="316"/>
      <c r="G197" s="316"/>
      <c r="H197" s="316"/>
      <c r="I197" s="316"/>
      <c r="J197" s="316"/>
      <c r="K197" s="317"/>
    </row>
    <row r="198" ht="25.5" customHeight="1">
      <c r="B198" s="315"/>
      <c r="C198" s="384" t="s">
        <v>714</v>
      </c>
      <c r="D198" s="384"/>
      <c r="E198" s="384"/>
      <c r="F198" s="384" t="s">
        <v>715</v>
      </c>
      <c r="G198" s="385"/>
      <c r="H198" s="384" t="s">
        <v>716</v>
      </c>
      <c r="I198" s="384"/>
      <c r="J198" s="384"/>
      <c r="K198" s="317"/>
    </row>
    <row r="199" ht="5.25" customHeight="1">
      <c r="B199" s="348"/>
      <c r="C199" s="345"/>
      <c r="D199" s="345"/>
      <c r="E199" s="345"/>
      <c r="F199" s="345"/>
      <c r="G199" s="326"/>
      <c r="H199" s="345"/>
      <c r="I199" s="345"/>
      <c r="J199" s="345"/>
      <c r="K199" s="369"/>
    </row>
    <row r="200" ht="15" customHeight="1">
      <c r="B200" s="348"/>
      <c r="C200" s="326" t="s">
        <v>706</v>
      </c>
      <c r="D200" s="326"/>
      <c r="E200" s="326"/>
      <c r="F200" s="347" t="s">
        <v>43</v>
      </c>
      <c r="G200" s="326"/>
      <c r="H200" s="326" t="s">
        <v>717</v>
      </c>
      <c r="I200" s="326"/>
      <c r="J200" s="326"/>
      <c r="K200" s="369"/>
    </row>
    <row r="201" ht="15" customHeight="1">
      <c r="B201" s="348"/>
      <c r="C201" s="354"/>
      <c r="D201" s="326"/>
      <c r="E201" s="326"/>
      <c r="F201" s="347" t="s">
        <v>44</v>
      </c>
      <c r="G201" s="326"/>
      <c r="H201" s="326" t="s">
        <v>718</v>
      </c>
      <c r="I201" s="326"/>
      <c r="J201" s="326"/>
      <c r="K201" s="369"/>
    </row>
    <row r="202" ht="15" customHeight="1">
      <c r="B202" s="348"/>
      <c r="C202" s="354"/>
      <c r="D202" s="326"/>
      <c r="E202" s="326"/>
      <c r="F202" s="347" t="s">
        <v>47</v>
      </c>
      <c r="G202" s="326"/>
      <c r="H202" s="326" t="s">
        <v>719</v>
      </c>
      <c r="I202" s="326"/>
      <c r="J202" s="326"/>
      <c r="K202" s="369"/>
    </row>
    <row r="203" ht="15" customHeight="1">
      <c r="B203" s="348"/>
      <c r="C203" s="326"/>
      <c r="D203" s="326"/>
      <c r="E203" s="326"/>
      <c r="F203" s="347" t="s">
        <v>45</v>
      </c>
      <c r="G203" s="326"/>
      <c r="H203" s="326" t="s">
        <v>720</v>
      </c>
      <c r="I203" s="326"/>
      <c r="J203" s="326"/>
      <c r="K203" s="369"/>
    </row>
    <row r="204" ht="15" customHeight="1">
      <c r="B204" s="348"/>
      <c r="C204" s="326"/>
      <c r="D204" s="326"/>
      <c r="E204" s="326"/>
      <c r="F204" s="347" t="s">
        <v>46</v>
      </c>
      <c r="G204" s="326"/>
      <c r="H204" s="326" t="s">
        <v>721</v>
      </c>
      <c r="I204" s="326"/>
      <c r="J204" s="326"/>
      <c r="K204" s="369"/>
    </row>
    <row r="205" ht="15" customHeight="1">
      <c r="B205" s="348"/>
      <c r="C205" s="326"/>
      <c r="D205" s="326"/>
      <c r="E205" s="326"/>
      <c r="F205" s="347"/>
      <c r="G205" s="326"/>
      <c r="H205" s="326"/>
      <c r="I205" s="326"/>
      <c r="J205" s="326"/>
      <c r="K205" s="369"/>
    </row>
    <row r="206" ht="15" customHeight="1">
      <c r="B206" s="348"/>
      <c r="C206" s="326" t="s">
        <v>662</v>
      </c>
      <c r="D206" s="326"/>
      <c r="E206" s="326"/>
      <c r="F206" s="347" t="s">
        <v>78</v>
      </c>
      <c r="G206" s="326"/>
      <c r="H206" s="326" t="s">
        <v>722</v>
      </c>
      <c r="I206" s="326"/>
      <c r="J206" s="326"/>
      <c r="K206" s="369"/>
    </row>
    <row r="207" ht="15" customHeight="1">
      <c r="B207" s="348"/>
      <c r="C207" s="354"/>
      <c r="D207" s="326"/>
      <c r="E207" s="326"/>
      <c r="F207" s="347" t="s">
        <v>561</v>
      </c>
      <c r="G207" s="326"/>
      <c r="H207" s="326" t="s">
        <v>562</v>
      </c>
      <c r="I207" s="326"/>
      <c r="J207" s="326"/>
      <c r="K207" s="369"/>
    </row>
    <row r="208" ht="15" customHeight="1">
      <c r="B208" s="348"/>
      <c r="C208" s="326"/>
      <c r="D208" s="326"/>
      <c r="E208" s="326"/>
      <c r="F208" s="347" t="s">
        <v>559</v>
      </c>
      <c r="G208" s="326"/>
      <c r="H208" s="326" t="s">
        <v>723</v>
      </c>
      <c r="I208" s="326"/>
      <c r="J208" s="326"/>
      <c r="K208" s="369"/>
    </row>
    <row r="209" ht="15" customHeight="1">
      <c r="B209" s="386"/>
      <c r="C209" s="354"/>
      <c r="D209" s="354"/>
      <c r="E209" s="354"/>
      <c r="F209" s="347" t="s">
        <v>87</v>
      </c>
      <c r="G209" s="332"/>
      <c r="H209" s="373" t="s">
        <v>563</v>
      </c>
      <c r="I209" s="373"/>
      <c r="J209" s="373"/>
      <c r="K209" s="387"/>
    </row>
    <row r="210" ht="15" customHeight="1">
      <c r="B210" s="386"/>
      <c r="C210" s="354"/>
      <c r="D210" s="354"/>
      <c r="E210" s="354"/>
      <c r="F210" s="347" t="s">
        <v>564</v>
      </c>
      <c r="G210" s="332"/>
      <c r="H210" s="373" t="s">
        <v>544</v>
      </c>
      <c r="I210" s="373"/>
      <c r="J210" s="373"/>
      <c r="K210" s="387"/>
    </row>
    <row r="211" ht="15" customHeight="1">
      <c r="B211" s="386"/>
      <c r="C211" s="354"/>
      <c r="D211" s="354"/>
      <c r="E211" s="354"/>
      <c r="F211" s="388"/>
      <c r="G211" s="332"/>
      <c r="H211" s="389"/>
      <c r="I211" s="389"/>
      <c r="J211" s="389"/>
      <c r="K211" s="387"/>
    </row>
    <row r="212" ht="15" customHeight="1">
      <c r="B212" s="386"/>
      <c r="C212" s="326" t="s">
        <v>686</v>
      </c>
      <c r="D212" s="354"/>
      <c r="E212" s="354"/>
      <c r="F212" s="347">
        <v>1</v>
      </c>
      <c r="G212" s="332"/>
      <c r="H212" s="373" t="s">
        <v>724</v>
      </c>
      <c r="I212" s="373"/>
      <c r="J212" s="373"/>
      <c r="K212" s="387"/>
    </row>
    <row r="213" ht="15" customHeight="1">
      <c r="B213" s="386"/>
      <c r="C213" s="354"/>
      <c r="D213" s="354"/>
      <c r="E213" s="354"/>
      <c r="F213" s="347">
        <v>2</v>
      </c>
      <c r="G213" s="332"/>
      <c r="H213" s="373" t="s">
        <v>725</v>
      </c>
      <c r="I213" s="373"/>
      <c r="J213" s="373"/>
      <c r="K213" s="387"/>
    </row>
    <row r="214" ht="15" customHeight="1">
      <c r="B214" s="386"/>
      <c r="C214" s="354"/>
      <c r="D214" s="354"/>
      <c r="E214" s="354"/>
      <c r="F214" s="347">
        <v>3</v>
      </c>
      <c r="G214" s="332"/>
      <c r="H214" s="373" t="s">
        <v>726</v>
      </c>
      <c r="I214" s="373"/>
      <c r="J214" s="373"/>
      <c r="K214" s="387"/>
    </row>
    <row r="215" ht="15" customHeight="1">
      <c r="B215" s="386"/>
      <c r="C215" s="354"/>
      <c r="D215" s="354"/>
      <c r="E215" s="354"/>
      <c r="F215" s="347">
        <v>4</v>
      </c>
      <c r="G215" s="332"/>
      <c r="H215" s="373" t="s">
        <v>727</v>
      </c>
      <c r="I215" s="373"/>
      <c r="J215" s="373"/>
      <c r="K215" s="387"/>
    </row>
    <row r="216" ht="12.75" customHeight="1">
      <c r="B216" s="390"/>
      <c r="C216" s="391"/>
      <c r="D216" s="391"/>
      <c r="E216" s="391"/>
      <c r="F216" s="391"/>
      <c r="G216" s="391"/>
      <c r="H216" s="391"/>
      <c r="I216" s="391"/>
      <c r="J216" s="391"/>
      <c r="K216" s="392"/>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OEM-PC\OEM</dc:creator>
  <cp:lastModifiedBy>OEM-PC\OEM</cp:lastModifiedBy>
  <dcterms:created xsi:type="dcterms:W3CDTF">2017-12-06T14:05:19Z</dcterms:created>
  <dcterms:modified xsi:type="dcterms:W3CDTF">2017-12-06T14:05:25Z</dcterms:modified>
</cp:coreProperties>
</file>